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filterPrivacy="1" defaultThemeVersion="124226"/>
  <bookViews>
    <workbookView xWindow="240" yWindow="105" windowWidth="14805" windowHeight="8010" activeTab="1"/>
  </bookViews>
  <sheets>
    <sheet name="Expenditures PivotTable" sheetId="4" r:id="rId1"/>
    <sheet name="Expenditures Chart" sheetId="3" r:id="rId2"/>
    <sheet name="Expenditures" sheetId="1" r:id="rId3"/>
    <sheet name="Analysis Questions" sheetId="2" r:id="rId4"/>
  </sheets>
  <calcPr calcId="171027"/>
  <pivotCaches>
    <pivotCache cacheId="0" r:id="rId5"/>
  </pivotCaches>
</workbook>
</file>

<file path=xl/calcChain.xml><?xml version="1.0" encoding="utf-8"?>
<calcChain xmlns="http://schemas.openxmlformats.org/spreadsheetml/2006/main">
  <c r="J5" i="1" l="1"/>
  <c r="I6" i="1"/>
  <c r="I5" i="1"/>
  <c r="H5" i="1"/>
  <c r="K5" i="1" s="1"/>
  <c r="D6" i="1"/>
  <c r="D7" i="1" s="1"/>
  <c r="D8" i="1" s="1"/>
  <c r="E6" i="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F6" i="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G6" i="1"/>
  <c r="G7" i="1" s="1"/>
  <c r="G8" i="1" s="1"/>
  <c r="G9" i="1" s="1"/>
  <c r="G10" i="1" s="1"/>
  <c r="G11" i="1" s="1"/>
  <c r="G12" i="1" s="1"/>
  <c r="G13" i="1" s="1"/>
  <c r="G14" i="1" s="1"/>
  <c r="C6" i="1"/>
  <c r="J6" i="1" s="1"/>
  <c r="B46" i="1"/>
  <c r="C7" i="1" l="1"/>
  <c r="H6" i="1"/>
  <c r="K6" i="1" s="1"/>
  <c r="G15" i="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F46" i="1"/>
  <c r="E46" i="1"/>
  <c r="D9" i="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G46" i="1" l="1"/>
  <c r="C8" i="1"/>
  <c r="I7" i="1"/>
  <c r="H7" i="1"/>
  <c r="K7" i="1" s="1"/>
  <c r="J7" i="1"/>
  <c r="D46" i="1"/>
  <c r="H8" i="1" l="1"/>
  <c r="K8" i="1" s="1"/>
  <c r="C9" i="1"/>
  <c r="J8" i="1"/>
  <c r="I8" i="1"/>
  <c r="I9" i="1" l="1"/>
  <c r="H9" i="1"/>
  <c r="K9" i="1" s="1"/>
  <c r="C10" i="1"/>
  <c r="J9" i="1"/>
  <c r="C11" i="1" l="1"/>
  <c r="J10" i="1"/>
  <c r="I10" i="1"/>
  <c r="H10" i="1"/>
  <c r="K10" i="1" s="1"/>
  <c r="C12" i="1" l="1"/>
  <c r="J11" i="1"/>
  <c r="I11" i="1"/>
  <c r="H11" i="1"/>
  <c r="K11" i="1" s="1"/>
  <c r="C13" i="1" l="1"/>
  <c r="J12" i="1"/>
  <c r="I12" i="1"/>
  <c r="H12" i="1"/>
  <c r="K12" i="1" s="1"/>
  <c r="C14" i="1" l="1"/>
  <c r="J13" i="1"/>
  <c r="I13" i="1"/>
  <c r="H13" i="1"/>
  <c r="K13" i="1" s="1"/>
  <c r="C15" i="1" l="1"/>
  <c r="I14" i="1"/>
  <c r="J14" i="1"/>
  <c r="H14" i="1"/>
  <c r="K14" i="1" s="1"/>
  <c r="C16" i="1" l="1"/>
  <c r="J15" i="1"/>
  <c r="I15" i="1"/>
  <c r="H15" i="1"/>
  <c r="K15" i="1" s="1"/>
  <c r="C17" i="1" l="1"/>
  <c r="H16" i="1"/>
  <c r="K16" i="1" s="1"/>
  <c r="J16" i="1"/>
  <c r="I16" i="1"/>
  <c r="C18" i="1" l="1"/>
  <c r="I17" i="1"/>
  <c r="H17" i="1"/>
  <c r="K17" i="1" s="1"/>
  <c r="J17" i="1"/>
  <c r="C19" i="1" l="1"/>
  <c r="J18" i="1"/>
  <c r="I18" i="1"/>
  <c r="H18" i="1"/>
  <c r="K18" i="1" s="1"/>
  <c r="C20" i="1" l="1"/>
  <c r="J19" i="1"/>
  <c r="I19" i="1"/>
  <c r="H19" i="1"/>
  <c r="K19" i="1" s="1"/>
  <c r="C21" i="1" l="1"/>
  <c r="J20" i="1"/>
  <c r="I20" i="1"/>
  <c r="H20" i="1"/>
  <c r="K20" i="1" s="1"/>
  <c r="C22" i="1" l="1"/>
  <c r="H21" i="1"/>
  <c r="K21" i="1" s="1"/>
  <c r="J21" i="1"/>
  <c r="I21" i="1"/>
  <c r="C23" i="1" l="1"/>
  <c r="I22" i="1"/>
  <c r="J22" i="1"/>
  <c r="H22" i="1"/>
  <c r="K22" i="1" s="1"/>
  <c r="C24" i="1" l="1"/>
  <c r="J23" i="1"/>
  <c r="I23" i="1"/>
  <c r="H23" i="1"/>
  <c r="K23" i="1" s="1"/>
  <c r="C25" i="1" l="1"/>
  <c r="H24" i="1"/>
  <c r="K24" i="1" s="1"/>
  <c r="J24" i="1"/>
  <c r="I24" i="1"/>
  <c r="C26" i="1" l="1"/>
  <c r="I25" i="1"/>
  <c r="H25" i="1"/>
  <c r="K25" i="1" s="1"/>
  <c r="J25" i="1"/>
  <c r="C27" i="1" l="1"/>
  <c r="J26" i="1"/>
  <c r="I26" i="1"/>
  <c r="H26" i="1"/>
  <c r="K26" i="1" s="1"/>
  <c r="C28" i="1" l="1"/>
  <c r="J27" i="1"/>
  <c r="I27" i="1"/>
  <c r="H27" i="1"/>
  <c r="K27" i="1" s="1"/>
  <c r="C29" i="1" l="1"/>
  <c r="J28" i="1"/>
  <c r="I28" i="1"/>
  <c r="H28" i="1"/>
  <c r="K28" i="1" s="1"/>
  <c r="C30" i="1" l="1"/>
  <c r="J29" i="1"/>
  <c r="I29" i="1"/>
  <c r="H29" i="1"/>
  <c r="K29" i="1" s="1"/>
  <c r="C31" i="1" l="1"/>
  <c r="J30" i="1"/>
  <c r="H30" i="1"/>
  <c r="K30" i="1" s="1"/>
  <c r="I30" i="1"/>
  <c r="C32" i="1" l="1"/>
  <c r="I31" i="1"/>
  <c r="J31" i="1"/>
  <c r="H31" i="1"/>
  <c r="K31" i="1" s="1"/>
  <c r="C33" i="1" l="1"/>
  <c r="H32" i="1"/>
  <c r="K32" i="1" s="1"/>
  <c r="J32" i="1"/>
  <c r="I32" i="1"/>
  <c r="C34" i="1" l="1"/>
  <c r="I33" i="1"/>
  <c r="H33" i="1"/>
  <c r="K33" i="1" s="1"/>
  <c r="J33" i="1"/>
  <c r="C35" i="1" l="1"/>
  <c r="J34" i="1"/>
  <c r="I34" i="1"/>
  <c r="H34" i="1"/>
  <c r="K34" i="1" s="1"/>
  <c r="C36" i="1" l="1"/>
  <c r="J35" i="1"/>
  <c r="I35" i="1"/>
  <c r="H35" i="1"/>
  <c r="K35" i="1" s="1"/>
  <c r="C37" i="1" l="1"/>
  <c r="J36" i="1"/>
  <c r="I36" i="1"/>
  <c r="H36" i="1"/>
  <c r="K36" i="1" s="1"/>
  <c r="C38" i="1" l="1"/>
  <c r="H37" i="1"/>
  <c r="K37" i="1" s="1"/>
  <c r="J37" i="1"/>
  <c r="I37" i="1"/>
  <c r="C39" i="1" l="1"/>
  <c r="I38" i="1"/>
  <c r="J38" i="1"/>
  <c r="H38" i="1"/>
  <c r="K38" i="1" s="1"/>
  <c r="C40" i="1" l="1"/>
  <c r="J39" i="1"/>
  <c r="I39" i="1"/>
  <c r="H39" i="1"/>
  <c r="K39" i="1" s="1"/>
  <c r="C41" i="1" l="1"/>
  <c r="H40" i="1"/>
  <c r="K40" i="1" s="1"/>
  <c r="J40" i="1"/>
  <c r="I40" i="1"/>
  <c r="C42" i="1" l="1"/>
  <c r="I41" i="1"/>
  <c r="H41" i="1"/>
  <c r="K41" i="1" s="1"/>
  <c r="J41" i="1"/>
  <c r="C43" i="1" l="1"/>
  <c r="J42" i="1"/>
  <c r="I42" i="1"/>
  <c r="H42" i="1"/>
  <c r="K42" i="1" s="1"/>
  <c r="C44" i="1" l="1"/>
  <c r="J43" i="1"/>
  <c r="I43" i="1"/>
  <c r="H43" i="1"/>
  <c r="K43" i="1" s="1"/>
  <c r="C45" i="1" l="1"/>
  <c r="J44" i="1"/>
  <c r="I44" i="1"/>
  <c r="H44" i="1"/>
  <c r="K44" i="1" s="1"/>
  <c r="J45" i="1" l="1"/>
  <c r="H45" i="1"/>
  <c r="K45" i="1" s="1"/>
  <c r="I45" i="1"/>
  <c r="C46" i="1"/>
</calcChain>
</file>

<file path=xl/sharedStrings.xml><?xml version="1.0" encoding="utf-8"?>
<sst xmlns="http://schemas.openxmlformats.org/spreadsheetml/2006/main" count="33" uniqueCount="32">
  <si>
    <t>Year</t>
  </si>
  <si>
    <t>Expenditures</t>
  </si>
  <si>
    <t>7.0% Rate</t>
  </si>
  <si>
    <t>7.5% Rate</t>
  </si>
  <si>
    <t>8.0% Rate</t>
  </si>
  <si>
    <t>8.5% Rate</t>
  </si>
  <si>
    <t>9.0% Rate</t>
  </si>
  <si>
    <t>Average</t>
  </si>
  <si>
    <t>Maximum</t>
  </si>
  <si>
    <t>Minimum</t>
  </si>
  <si>
    <t>Class</t>
  </si>
  <si>
    <t>Healthcare Expenditures</t>
  </si>
  <si>
    <t>Annual Growth Rate:</t>
  </si>
  <si>
    <t>Row Labels</t>
  </si>
  <si>
    <t>Grand Total</t>
  </si>
  <si>
    <t>1975-1984</t>
  </si>
  <si>
    <t>1985-1994</t>
  </si>
  <si>
    <t>1995-2004</t>
  </si>
  <si>
    <t>2005-2015</t>
  </si>
  <si>
    <t>Average of Expenditures</t>
  </si>
  <si>
    <t>Question Number</t>
  </si>
  <si>
    <t>Response</t>
  </si>
  <si>
    <t>A</t>
  </si>
  <si>
    <t>B</t>
  </si>
  <si>
    <t>There are several factors, the most obvious being there are more people and especially more older people, who tend to consume more healthcare.  We also have more advanced treatments available today than in 1975, but these new treatments tend to be more expensive.</t>
  </si>
  <si>
    <t>C</t>
  </si>
  <si>
    <t>Since about the 1990s, there has been a lot of emphasis by insurance companies and employers on cost containment.  HMOs and PPOs work to keep costs down, which helps to slow the growth of healthcare expenditures.</t>
  </si>
  <si>
    <t>D</t>
  </si>
  <si>
    <t>Over the last 30 years, there is a been a major shift towards out-patient and home-based care.  Many procedures that used to require hospital stays no longer do.  This has also been compounded by the growing senior citizen population which, in most cases, wants to remain at home.</t>
  </si>
  <si>
    <t>E</t>
  </si>
  <si>
    <t>A big driver of the increase is that the total number of prescriptions (and average per person) is much higher now.  Many of these prescriptions are also for expensive brand name drugs rather than generics (such as penicillin, ibuprofen) that were more commonly used in the past.</t>
  </si>
  <si>
    <t>I chose the polynomial trendline as it best fit the data (R-squared value of 0.9984) and the numbers it generated logically make sense.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</si>
</sst>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 x14ac:knownFonts="1">
    <font>
      <sz val="11"/>
      <color theme="1"/>
      <name val="Calibri"/>
      <family val="2"/>
      <scheme val="minor"/>
    </font>
    <font>
      <sz val="18"/>
      <color theme="3"/>
      <name val="Cambria"/>
      <family val="2"/>
      <scheme val="maj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10" fontId="0" fillId="0" borderId="0" xfId="0" applyNumberFormat="1"/>
    <xf numFmtId="164" fontId="0" fillId="0" borderId="0" xfId="0" applyNumberFormat="1"/>
    <xf numFmtId="0" fontId="0" fillId="0" borderId="0" xfId="0" pivotButton="1"/>
    <xf numFmtId="0" fontId="0" fillId="0" borderId="0" xfId="0" applyAlignment="1">
      <alignment horizontal="left"/>
    </xf>
    <xf numFmtId="0" fontId="2" fillId="0" borderId="0" xfId="0" applyFont="1"/>
    <xf numFmtId="0" fontId="2" fillId="0" borderId="0" xfId="0" applyFont="1" applyAlignment="1">
      <alignment vertical="top"/>
    </xf>
    <xf numFmtId="0" fontId="0" fillId="0" borderId="0" xfId="0" applyAlignment="1">
      <alignment vertical="top"/>
    </xf>
    <xf numFmtId="0" fontId="2" fillId="0" borderId="0" xfId="0" applyFont="1" applyAlignment="1">
      <alignment vertical="top" wrapText="1"/>
    </xf>
    <xf numFmtId="0" fontId="0" fillId="0" borderId="0" xfId="0" applyAlignment="1">
      <alignment vertical="top" wrapText="1"/>
    </xf>
    <xf numFmtId="0" fontId="1" fillId="0" borderId="0" xfId="1" applyAlignment="1">
      <alignment horizontal="center"/>
    </xf>
    <xf numFmtId="0" fontId="0" fillId="0" borderId="0" xfId="0"/>
  </cellXfs>
  <cellStyles count="2">
    <cellStyle name="Normal" xfId="0" builtinId="0"/>
    <cellStyle name="Title" xfId="1" builtinId="15"/>
  </cellStyles>
  <dxfs count="15">
    <dxf>
      <numFmt numFmtId="164" formatCode="&quot;$&quot;#,##0"/>
    </dxf>
    <dxf>
      <numFmt numFmtId="164" formatCode="&quot;$&quot;#,##0"/>
    </dxf>
    <dxf>
      <numFmt numFmtId="164" formatCode="&quot;$&quot;#,##0"/>
    </dxf>
    <dxf>
      <numFmt numFmtId="15" formatCode="0.00E+00"/>
    </dxf>
    <dxf>
      <numFmt numFmtId="164" formatCode="&quot;$&quot;#,##0"/>
    </dxf>
    <dxf>
      <numFmt numFmtId="15" formatCode="0.00E+00"/>
    </dxf>
    <dxf>
      <numFmt numFmtId="164" formatCode="&quot;$&quot;#,##0"/>
    </dxf>
    <dxf>
      <numFmt numFmtId="15" formatCode="0.00E+00"/>
    </dxf>
    <dxf>
      <numFmt numFmtId="164" formatCode="&quot;$&quot;#,##0"/>
    </dxf>
    <dxf>
      <numFmt numFmtId="15" formatCode="0.00E+00"/>
    </dxf>
    <dxf>
      <numFmt numFmtId="164" formatCode="&quot;$&quot;#,##0"/>
    </dxf>
    <dxf>
      <numFmt numFmtId="15" formatCode="0.00E+00"/>
    </dxf>
    <dxf>
      <numFmt numFmtId="164" formatCode="&quot;$&quot;#,##0"/>
    </dxf>
    <dxf>
      <numFmt numFmtId="15" formatCode="0.00E+00"/>
    </dxf>
    <dxf>
      <numFmt numFmtId="164" formatCode="&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Healthcare Expenditures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Expenditures!$B$4</c:f>
              <c:strCache>
                <c:ptCount val="1"/>
                <c:pt idx="0">
                  <c:v>Expenditures</c:v>
                </c:pt>
              </c:strCache>
            </c:strRef>
          </c:tx>
          <c:spPr>
            <a:ln w="28575" cap="rnd">
              <a:solidFill>
                <a:schemeClr val="accent2"/>
              </a:solidFill>
              <a:round/>
            </a:ln>
            <a:effectLst/>
          </c:spPr>
          <c:marker>
            <c:symbol val="none"/>
          </c:marker>
          <c:trendline>
            <c:spPr>
              <a:ln w="19050" cap="rnd">
                <a:solidFill>
                  <a:schemeClr val="accent2"/>
                </a:solidFill>
                <a:prstDash val="sysDot"/>
              </a:ln>
              <a:effectLst/>
            </c:spPr>
            <c:trendlineType val="poly"/>
            <c:order val="2"/>
            <c:forward val="20"/>
            <c:dispRSqr val="1"/>
            <c:dispEq val="0"/>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Expenditures!$A$5:$A$45</c:f>
              <c:numCache>
                <c:formatCode>General</c:formatCode>
                <c:ptCount val="4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numCache>
            </c:numRef>
          </c:cat>
          <c:val>
            <c:numRef>
              <c:f>Expenditures!$B$5:$B$45</c:f>
              <c:numCache>
                <c:formatCode>"$"#,##0</c:formatCode>
                <c:ptCount val="41"/>
                <c:pt idx="0">
                  <c:v>113218000000</c:v>
                </c:pt>
                <c:pt idx="1">
                  <c:v>129347000000</c:v>
                </c:pt>
                <c:pt idx="2">
                  <c:v>146681000000</c:v>
                </c:pt>
                <c:pt idx="3">
                  <c:v>164269000000</c:v>
                </c:pt>
                <c:pt idx="4">
                  <c:v>187159000000</c:v>
                </c:pt>
                <c:pt idx="5">
                  <c:v>217102000000</c:v>
                </c:pt>
                <c:pt idx="6">
                  <c:v>251923000000</c:v>
                </c:pt>
                <c:pt idx="7">
                  <c:v>283230000000</c:v>
                </c:pt>
                <c:pt idx="8">
                  <c:v>311839000000</c:v>
                </c:pt>
                <c:pt idx="9">
                  <c:v>341912000000</c:v>
                </c:pt>
                <c:pt idx="10">
                  <c:v>376758000000</c:v>
                </c:pt>
                <c:pt idx="11">
                  <c:v>409366000000</c:v>
                </c:pt>
                <c:pt idx="12">
                  <c:v>448330000000</c:v>
                </c:pt>
                <c:pt idx="13">
                  <c:v>499314000000</c:v>
                </c:pt>
                <c:pt idx="14">
                  <c:v>551407000000</c:v>
                </c:pt>
                <c:pt idx="15">
                  <c:v>616599000000</c:v>
                </c:pt>
                <c:pt idx="16">
                  <c:v>677397000000</c:v>
                </c:pt>
                <c:pt idx="17">
                  <c:v>733448000000</c:v>
                </c:pt>
                <c:pt idx="18">
                  <c:v>780996000000</c:v>
                </c:pt>
                <c:pt idx="19">
                  <c:v>822982000000</c:v>
                </c:pt>
                <c:pt idx="20">
                  <c:v>872727000000</c:v>
                </c:pt>
                <c:pt idx="21">
                  <c:v>921679000000</c:v>
                </c:pt>
                <c:pt idx="22">
                  <c:v>974450000000</c:v>
                </c:pt>
                <c:pt idx="23">
                  <c:v>1028320000000</c:v>
                </c:pt>
                <c:pt idx="24">
                  <c:v>1088790000000</c:v>
                </c:pt>
                <c:pt idx="25">
                  <c:v>1164390000000</c:v>
                </c:pt>
                <c:pt idx="26">
                  <c:v>1264100000000</c:v>
                </c:pt>
                <c:pt idx="27">
                  <c:v>1371620000000</c:v>
                </c:pt>
                <c:pt idx="28">
                  <c:v>1478980000000</c:v>
                </c:pt>
                <c:pt idx="29">
                  <c:v>1585020000000</c:v>
                </c:pt>
                <c:pt idx="30">
                  <c:v>1692590000000</c:v>
                </c:pt>
                <c:pt idx="31">
                  <c:v>1798820000000</c:v>
                </c:pt>
                <c:pt idx="32">
                  <c:v>1904340000000</c:v>
                </c:pt>
                <c:pt idx="33">
                  <c:v>1997200000000</c:v>
                </c:pt>
                <c:pt idx="34">
                  <c:v>2089860000000</c:v>
                </c:pt>
                <c:pt idx="35">
                  <c:v>2194100000000</c:v>
                </c:pt>
                <c:pt idx="36">
                  <c:v>2280400000000</c:v>
                </c:pt>
                <c:pt idx="37">
                  <c:v>2371800000000</c:v>
                </c:pt>
                <c:pt idx="38">
                  <c:v>2441300000000</c:v>
                </c:pt>
                <c:pt idx="39">
                  <c:v>2563600000000</c:v>
                </c:pt>
                <c:pt idx="40">
                  <c:v>2700300000000</c:v>
                </c:pt>
              </c:numCache>
            </c:numRef>
          </c:val>
          <c:smooth val="0"/>
          <c:extLst>
            <c:ext xmlns:c16="http://schemas.microsoft.com/office/drawing/2014/chart" uri="{C3380CC4-5D6E-409C-BE32-E72D297353CC}">
              <c16:uniqueId val="{00000001-A9CD-4361-B35F-E5684D80902C}"/>
            </c:ext>
          </c:extLst>
        </c:ser>
        <c:dLbls>
          <c:showLegendKey val="0"/>
          <c:showVal val="0"/>
          <c:showCatName val="0"/>
          <c:showSerName val="0"/>
          <c:showPercent val="0"/>
          <c:showBubbleSize val="0"/>
        </c:dLbls>
        <c:smooth val="0"/>
        <c:axId val="575085520"/>
        <c:axId val="570607720"/>
      </c:lineChart>
      <c:catAx>
        <c:axId val="575085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607720"/>
        <c:crosses val="autoZero"/>
        <c:auto val="1"/>
        <c:lblAlgn val="ctr"/>
        <c:lblOffset val="100"/>
        <c:noMultiLvlLbl val="0"/>
      </c:catAx>
      <c:valAx>
        <c:axId val="570607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Expenditures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085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olutio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689.003076620371" createdVersion="5" refreshedVersion="5" minRefreshableVersion="3" recordCount="41">
  <cacheSource type="worksheet">
    <worksheetSource name="Table1" r:id="rId2"/>
  </cacheSource>
  <cacheFields count="11">
    <cacheField name="Year" numFmtId="0">
      <sharedItems containsSemiMixedTypes="0" containsString="0" containsNumber="1" containsInteger="1" minValue="1975" maxValue="2015" count="41">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sharedItems>
      <fieldGroup base="0">
        <rangePr startNum="1975" endNum="2015" groupInterval="10"/>
        <groupItems count="6">
          <s v="&lt;1975"/>
          <s v="1975-1984"/>
          <s v="1985-1994"/>
          <s v="1995-2004"/>
          <s v="2005-2015"/>
          <s v="&gt;2015"/>
        </groupItems>
      </fieldGroup>
    </cacheField>
    <cacheField name="Expenditures" numFmtId="164">
      <sharedItems containsSemiMixedTypes="0" containsString="0" containsNumber="1" containsInteger="1" minValue="113218000000" maxValue="2700300000000"/>
    </cacheField>
    <cacheField name="7.0% Rate" numFmtId="164">
      <sharedItems containsSemiMixedTypes="0" containsString="0" containsNumber="1" minValue="113218000000" maxValue="1695378167639.3357"/>
    </cacheField>
    <cacheField name="7.5% Rate" numFmtId="164">
      <sharedItems containsSemiMixedTypes="0" containsString="0" containsNumber="1" minValue="113218000000" maxValue="2042932647683.1113"/>
    </cacheField>
    <cacheField name="8.0% Rate" numFmtId="164">
      <sharedItems containsSemiMixedTypes="0" containsString="0" containsNumber="1" minValue="113218000000" maxValue="2459606874824.6929"/>
    </cacheField>
    <cacheField name="8.5% Rate" numFmtId="164">
      <sharedItems containsSemiMixedTypes="0" containsString="0" containsNumber="1" minValue="113218000000" maxValue="2958727757969.4395"/>
    </cacheField>
    <cacheField name="9.0% Rate" numFmtId="164">
      <sharedItems containsSemiMixedTypes="0" containsString="0" containsNumber="1" minValue="113218000000" maxValue="3556111719672.5649"/>
    </cacheField>
    <cacheField name="Average" numFmtId="164">
      <sharedItems containsSemiMixedTypes="0" containsString="0" containsNumber="1" minValue="113218000000" maxValue="2542551433557.8291"/>
    </cacheField>
    <cacheField name="Maximum" numFmtId="164">
      <sharedItems containsSemiMixedTypes="0" containsString="0" containsNumber="1" minValue="113218000000" maxValue="3556111719672.5649"/>
    </cacheField>
    <cacheField name="Minimum" numFmtId="164">
      <sharedItems containsSemiMixedTypes="0" containsString="0" containsNumber="1" minValue="113218000000" maxValue="1695378167639.3357"/>
    </cacheField>
    <cacheField name="Clas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x v="0"/>
    <n v="113218000000"/>
    <n v="113218000000"/>
    <n v="113218000000"/>
    <n v="113218000000"/>
    <n v="113218000000"/>
    <n v="113218000000"/>
    <n v="113218000000"/>
    <n v="113218000000"/>
    <n v="113218000000"/>
    <s v="C"/>
  </r>
  <r>
    <x v="1"/>
    <n v="129347000000"/>
    <n v="121143260000"/>
    <n v="121709350000"/>
    <n v="122275440000.00002"/>
    <n v="122841530000"/>
    <n v="123407620000.00002"/>
    <n v="122275440000"/>
    <n v="123407620000.00002"/>
    <n v="121143260000"/>
    <s v="C"/>
  </r>
  <r>
    <x v="2"/>
    <n v="146681000000"/>
    <n v="129623288200"/>
    <n v="130837551250"/>
    <n v="132057475200.00003"/>
    <n v="133283060050"/>
    <n v="134514305800.00003"/>
    <n v="132063136100"/>
    <n v="134514305800.00003"/>
    <n v="129623288200"/>
    <s v="C"/>
  </r>
  <r>
    <x v="3"/>
    <n v="164269000000"/>
    <n v="138696918374"/>
    <n v="140650367593.75"/>
    <n v="142622073216.00003"/>
    <n v="144612120154.25"/>
    <n v="146620593322.00003"/>
    <n v="142640414532"/>
    <n v="146620593322.00003"/>
    <n v="138696918374"/>
    <s v="C"/>
  </r>
  <r>
    <x v="4"/>
    <n v="187159000000"/>
    <n v="148405702660.18002"/>
    <n v="151199145163.28125"/>
    <n v="154031839073.28003"/>
    <n v="156904150367.36124"/>
    <n v="159816446720.98004"/>
    <n v="154071456797.01651"/>
    <n v="159816446720.98004"/>
    <n v="148405702660.18002"/>
    <s v="C"/>
  </r>
  <r>
    <x v="5"/>
    <n v="217102000000"/>
    <n v="158794101846.39264"/>
    <n v="162539081050.52734"/>
    <n v="166354386199.14246"/>
    <n v="170241003148.58694"/>
    <n v="174199926925.86826"/>
    <n v="166425699834.10355"/>
    <n v="174199926925.86826"/>
    <n v="158794101846.39264"/>
    <s v="C"/>
  </r>
  <r>
    <x v="6"/>
    <n v="251923000000"/>
    <n v="169909688975.64014"/>
    <n v="174729512129.31689"/>
    <n v="179662737095.07385"/>
    <n v="184711488416.21683"/>
    <n v="189877920349.19641"/>
    <n v="179778269393.08881"/>
    <n v="189877920349.19641"/>
    <n v="169909688975.64014"/>
    <s v="C"/>
  </r>
  <r>
    <x v="7"/>
    <n v="283230000000"/>
    <n v="181803367203.93497"/>
    <n v="187834225539.01566"/>
    <n v="194035756062.67978"/>
    <n v="200411964931.59525"/>
    <n v="206966933180.62411"/>
    <n v="194210449383.56995"/>
    <n v="206966933180.62411"/>
    <n v="181803367203.93497"/>
    <s v="C"/>
  </r>
  <r>
    <x v="8"/>
    <n v="311839000000"/>
    <n v="194529602908.21042"/>
    <n v="201921792454.44183"/>
    <n v="209558616547.69418"/>
    <n v="217446981950.78082"/>
    <n v="225593957166.88031"/>
    <n v="209810190205.6015"/>
    <n v="225593957166.88031"/>
    <n v="194529602908.21042"/>
    <s v="C"/>
  </r>
  <r>
    <x v="9"/>
    <n v="341912000000"/>
    <n v="208146675111.78516"/>
    <n v="217065926888.52496"/>
    <n v="226323305871.50974"/>
    <n v="235929975416.5972"/>
    <n v="245897413311.89957"/>
    <n v="226672659320.06332"/>
    <n v="245897413311.89957"/>
    <n v="208146675111.78516"/>
    <s v="C"/>
  </r>
  <r>
    <x v="10"/>
    <n v="376758000000"/>
    <n v="222716942369.61014"/>
    <n v="233345871405.16434"/>
    <n v="244429170341.23053"/>
    <n v="255984023327.00797"/>
    <n v="268028180509.97055"/>
    <n v="244900837590.59668"/>
    <n v="268028180509.97055"/>
    <n v="222716942369.61014"/>
    <s v="C"/>
  </r>
  <r>
    <x v="11"/>
    <n v="409366000000"/>
    <n v="238307128335.48285"/>
    <n v="250846811760.55167"/>
    <n v="263983503968.52899"/>
    <n v="277742665309.80365"/>
    <n v="292150716755.86792"/>
    <n v="264606165226.04703"/>
    <n v="292150716755.86792"/>
    <n v="238307128335.48285"/>
    <s v="C"/>
  </r>
  <r>
    <x v="12"/>
    <n v="448330000000"/>
    <n v="254988627318.96667"/>
    <n v="269660322642.59302"/>
    <n v="285102184286.01135"/>
    <n v="301350791861.13696"/>
    <n v="318444281263.89606"/>
    <n v="285909241474.52081"/>
    <n v="318444281263.89606"/>
    <n v="254988627318.96667"/>
    <s v="C"/>
  </r>
  <r>
    <x v="13"/>
    <n v="499314000000"/>
    <n v="272837831231.29437"/>
    <n v="289884846840.78748"/>
    <n v="307910359028.89227"/>
    <n v="326965609169.33362"/>
    <n v="347104266577.64673"/>
    <n v="308940582569.59088"/>
    <n v="347104266577.64673"/>
    <n v="272837831231.29437"/>
    <s v="C"/>
  </r>
  <r>
    <x v="14"/>
    <n v="551407000000"/>
    <n v="291936479417.48499"/>
    <n v="311626210353.8465"/>
    <n v="332543187751.20367"/>
    <n v="354757685948.72699"/>
    <n v="378343650569.63495"/>
    <n v="333841442808.17944"/>
    <n v="378343650569.63495"/>
    <n v="291936479417.48499"/>
    <s v="C"/>
  </r>
  <r>
    <x v="15"/>
    <n v="616599000000"/>
    <n v="312372032976.70892"/>
    <n v="334998176130.38495"/>
    <n v="359146642771.29999"/>
    <n v="384912089254.36877"/>
    <n v="412394579120.9021"/>
    <n v="360764704050.73297"/>
    <n v="412394579120.9021"/>
    <n v="312372032976.70892"/>
    <s v="C"/>
  </r>
  <r>
    <x v="16"/>
    <n v="677397000000"/>
    <n v="334238075285.07855"/>
    <n v="360123039340.16382"/>
    <n v="387878374193.00403"/>
    <n v="417629616840.99011"/>
    <n v="449510091241.78333"/>
    <n v="389875839380.20398"/>
    <n v="449510091241.78333"/>
    <n v="334238075285.07855"/>
    <s v="C"/>
  </r>
  <r>
    <x v="17"/>
    <n v="733448000000"/>
    <n v="357634740555.03406"/>
    <n v="387132267290.67609"/>
    <n v="418908644128.4444"/>
    <n v="453128134272.47424"/>
    <n v="489965999453.54388"/>
    <n v="421353957140.03455"/>
    <n v="489965999453.54388"/>
    <n v="357634740555.03406"/>
    <s v="C"/>
  </r>
  <r>
    <x v="18"/>
    <n v="780996000000"/>
    <n v="382669172393.88647"/>
    <n v="416167187337.47675"/>
    <n v="452421335658.71997"/>
    <n v="491644025685.63452"/>
    <n v="534062939404.36285"/>
    <n v="455392932096.01611"/>
    <n v="534062939404.36285"/>
    <n v="382669172393.88647"/>
    <s v="C"/>
  </r>
  <r>
    <x v="19"/>
    <n v="822982000000"/>
    <n v="409456014461.45856"/>
    <n v="447379726387.78748"/>
    <n v="488615042511.4176"/>
    <n v="533433767868.91345"/>
    <n v="582128603950.75549"/>
    <n v="492202631036.06653"/>
    <n v="582128603950.75549"/>
    <n v="409456014461.45856"/>
    <s v="C"/>
  </r>
  <r>
    <x v="20"/>
    <n v="872727000000"/>
    <n v="438117935473.76068"/>
    <n v="480933205866.87152"/>
    <n v="527704245912.33105"/>
    <n v="578775638137.77112"/>
    <n v="634520178306.32349"/>
    <n v="532010240739.4115"/>
    <n v="634520178306.32349"/>
    <n v="438117935473.76068"/>
    <s v="C"/>
  </r>
  <r>
    <x v="21"/>
    <n v="921679000000"/>
    <n v="468786190956.92395"/>
    <n v="517003196306.88684"/>
    <n v="569920585585.31763"/>
    <n v="627971567379.48169"/>
    <n v="691626994353.8927"/>
    <n v="575061706916.50061"/>
    <n v="691626994353.8927"/>
    <n v="468786190956.92395"/>
    <s v="C"/>
  </r>
  <r>
    <x v="22"/>
    <n v="974450000000"/>
    <n v="501601224323.90863"/>
    <n v="555778436029.90332"/>
    <n v="615514232432.14307"/>
    <n v="681349150606.73767"/>
    <n v="753873423845.74304"/>
    <n v="621623293447.68726"/>
    <n v="753873423845.74304"/>
    <n v="501601224323.90863"/>
    <s v="C"/>
  </r>
  <r>
    <x v="23"/>
    <n v="1028320000000"/>
    <n v="536713310026.58228"/>
    <n v="597461818732.146"/>
    <n v="664755371026.7146"/>
    <n v="739263828408.3103"/>
    <n v="821722031991.85999"/>
    <n v="671983272037.12256"/>
    <n v="821722031991.85999"/>
    <n v="536713310026.58228"/>
    <s v="C"/>
  </r>
  <r>
    <x v="24"/>
    <n v="1088790000000"/>
    <n v="574283241728.44312"/>
    <n v="642271455137.05688"/>
    <n v="717935800708.85181"/>
    <n v="802101253823.0166"/>
    <n v="895677014871.12744"/>
    <n v="726453753253.6991"/>
    <n v="895677014871.12744"/>
    <n v="574283241728.44312"/>
    <s v="C"/>
  </r>
  <r>
    <x v="25"/>
    <n v="1164390000000"/>
    <n v="614483068649.4342"/>
    <n v="690441814272.33618"/>
    <n v="775370664765.56006"/>
    <n v="870279860397.97302"/>
    <n v="976287946209.52893"/>
    <n v="785372670858.96655"/>
    <n v="976287946209.52893"/>
    <n v="614483068649.4342"/>
    <s v="C"/>
  </r>
  <r>
    <x v="26"/>
    <n v="1264100000000"/>
    <n v="657496883454.89465"/>
    <n v="742224950342.76135"/>
    <n v="837400317946.80493"/>
    <n v="944253648531.80066"/>
    <n v="1064153861368.3866"/>
    <n v="849105932328.92969"/>
    <n v="1064153861368.3866"/>
    <n v="657496883454.89465"/>
    <s v="C"/>
  </r>
  <r>
    <x v="27"/>
    <n v="1371620000000"/>
    <n v="703521665296.7373"/>
    <n v="797891821618.46838"/>
    <n v="904392343382.54944"/>
    <n v="1024515208657.0037"/>
    <n v="1159927708891.5415"/>
    <n v="918049749569.26013"/>
    <n v="1159927708891.5415"/>
    <n v="703521665296.7373"/>
    <s v="C"/>
  </r>
  <r>
    <x v="28"/>
    <n v="1478980000000"/>
    <n v="752768181867.50891"/>
    <n v="857733708239.85352"/>
    <n v="976743730853.15344"/>
    <n v="1111599001392.8489"/>
    <n v="1264321202691.7803"/>
    <n v="992633165009.02893"/>
    <n v="1264321202691.7803"/>
    <n v="752768181867.50891"/>
    <s v="C"/>
  </r>
  <r>
    <x v="29"/>
    <n v="1585020000000"/>
    <n v="805461954598.23462"/>
    <n v="922063736357.84253"/>
    <n v="1054883229321.4058"/>
    <n v="1206084916511.241"/>
    <n v="1378110110934.0405"/>
    <n v="1073320789544.5527"/>
    <n v="1378110110934.0405"/>
    <n v="805461954598.23462"/>
    <s v="B"/>
  </r>
  <r>
    <x v="30"/>
    <n v="1692590000000"/>
    <n v="861844291420.11108"/>
    <n v="991218516584.68066"/>
    <n v="1139273887667.1184"/>
    <n v="1308602134414.6963"/>
    <n v="1502140020918.1042"/>
    <n v="1160615770200.9421"/>
    <n v="1502140020918.1042"/>
    <n v="861844291420.11108"/>
    <s v="B"/>
  </r>
  <r>
    <x v="31"/>
    <n v="1798820000000"/>
    <n v="922173391819.51892"/>
    <n v="1065559905328.5316"/>
    <n v="1230415798680.488"/>
    <n v="1419833315839.9453"/>
    <n v="1637332622800.7336"/>
    <n v="1255063006893.8435"/>
    <n v="1637332622800.7336"/>
    <n v="922173391819.51892"/>
    <s v="B"/>
  </r>
  <r>
    <x v="32"/>
    <n v="1904340000000"/>
    <n v="986725529246.88525"/>
    <n v="1145476898228.1714"/>
    <n v="1328849062574.9272"/>
    <n v="1540519147686.3406"/>
    <n v="1784692558852.7998"/>
    <n v="1357252639317.8247"/>
    <n v="1784692558852.7998"/>
    <n v="986725529246.88525"/>
    <s v="B"/>
  </r>
  <r>
    <x v="33"/>
    <n v="1997200000000"/>
    <n v="1055796316294.1672"/>
    <n v="1231387665595.2842"/>
    <n v="1435156987580.9216"/>
    <n v="1671463275239.6794"/>
    <n v="1945314889149.552"/>
    <n v="1467823826771.9209"/>
    <n v="1945314889149.552"/>
    <n v="1055796316294.1672"/>
    <s v="B"/>
  </r>
  <r>
    <x v="34"/>
    <n v="2089860000000"/>
    <n v="1129702058434.759"/>
    <n v="1323741740514.9304"/>
    <n v="1549969546587.3955"/>
    <n v="1813537653635.0522"/>
    <n v="2120393229173.0117"/>
    <n v="1587468845669.0298"/>
    <n v="2120393229173.0117"/>
    <n v="1129702058434.759"/>
    <s v="B"/>
  </r>
  <r>
    <x v="35"/>
    <n v="2194100000000"/>
    <n v="1208781202525.1921"/>
    <n v="1423022371053.55"/>
    <n v="1673967110314.3872"/>
    <n v="1967688354194.0317"/>
    <n v="2311228619798.583"/>
    <n v="1716937531577.1489"/>
    <n v="2311228619798.583"/>
    <n v="1208781202525.1921"/>
    <s v="B"/>
  </r>
  <r>
    <x v="36"/>
    <n v="2280400000000"/>
    <n v="1293395886701.9556"/>
    <n v="1529749048882.5662"/>
    <n v="1807884479139.5383"/>
    <n v="2134941864300.5244"/>
    <n v="2519239195580.4556"/>
    <n v="1857042094921.0078"/>
    <n v="2519239195580.4556"/>
    <n v="1293395886701.9556"/>
    <s v="B"/>
  </r>
  <r>
    <x v="37"/>
    <n v="2371800000000"/>
    <n v="1383933598771.0925"/>
    <n v="1644480227548.7585"/>
    <n v="1952515237470.7014"/>
    <n v="2316411922766.0688"/>
    <n v="2745970723182.6968"/>
    <n v="2008662341947.8638"/>
    <n v="2745970723182.6968"/>
    <n v="1383933598771.0925"/>
    <s v="A"/>
  </r>
  <r>
    <x v="38"/>
    <n v="2441300000000"/>
    <n v="1480808950685.0691"/>
    <n v="1767816244614.9153"/>
    <n v="2108716456468.3577"/>
    <n v="2513306936201.1846"/>
    <n v="2993108088269.1396"/>
    <n v="2172751335247.7332"/>
    <n v="2993108088269.1396"/>
    <n v="1480808950685.0691"/>
    <s v="A"/>
  </r>
  <r>
    <x v="39"/>
    <n v="2563600000000"/>
    <n v="1584465577233.0239"/>
    <n v="1900402462961.0339"/>
    <n v="2277413772985.8267"/>
    <n v="2726938025778.2852"/>
    <n v="3262487816213.3623"/>
    <n v="2350341531034.3062"/>
    <n v="3262487816213.3623"/>
    <n v="1584465577233.0239"/>
    <s v="A"/>
  </r>
  <r>
    <x v="40"/>
    <n v="2700300000000"/>
    <n v="1695378167639.3357"/>
    <n v="2042932647683.1113"/>
    <n v="2459606874824.6929"/>
    <n v="2958727757969.4395"/>
    <n v="3556111719672.5649"/>
    <n v="2542551433557.8291"/>
    <n v="3556111719672.5649"/>
    <n v="1695378167639.3357"/>
    <s v="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8" firstHeaderRow="1" firstDataRow="1" firstDataCol="1"/>
  <pivotFields count="11">
    <pivotField axis="axisRow" showAll="0">
      <items count="7">
        <item x="0"/>
        <item x="1"/>
        <item x="2"/>
        <item x="3"/>
        <item x="4"/>
        <item x="5"/>
        <item t="default"/>
      </items>
    </pivotField>
    <pivotField dataField="1"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showAll="0"/>
  </pivotFields>
  <rowFields count="1">
    <field x="0"/>
  </rowFields>
  <rowItems count="5">
    <i>
      <x v="1"/>
    </i>
    <i>
      <x v="2"/>
    </i>
    <i>
      <x v="3"/>
    </i>
    <i>
      <x v="4"/>
    </i>
    <i t="grand">
      <x/>
    </i>
  </rowItems>
  <colItems count="1">
    <i/>
  </colItems>
  <dataFields count="1">
    <dataField name="Average of Expenditures" fld="1" subtotal="average" baseField="0" baseItem="4" numFmtId="164"/>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4:K46" totalsRowCount="1">
  <autoFilter ref="A4:K45"/>
  <tableColumns count="11">
    <tableColumn id="1" name="Year" totalsRowLabel="Average"/>
    <tableColumn id="2" name="Expenditures" totalsRowFunction="average" dataDxfId="14" totalsRowDxfId="13"/>
    <tableColumn id="3" name="7.0% Rate" totalsRowFunction="average" dataDxfId="12" totalsRowDxfId="11"/>
    <tableColumn id="4" name="7.5% Rate" totalsRowFunction="average" dataDxfId="10" totalsRowDxfId="9"/>
    <tableColumn id="5" name="8.0% Rate" totalsRowFunction="average" dataDxfId="8" totalsRowDxfId="7"/>
    <tableColumn id="6" name="8.5% Rate" totalsRowFunction="average" dataDxfId="6" totalsRowDxfId="5"/>
    <tableColumn id="7" name="9.0% Rate" totalsRowFunction="average" dataDxfId="4" totalsRowDxfId="3"/>
    <tableColumn id="8" name="Average" dataDxfId="2">
      <calculatedColumnFormula>AVERAGE(Table1[[#This Row],[7.0% Rate]:[9.0% Rate]])</calculatedColumnFormula>
    </tableColumn>
    <tableColumn id="9" name="Maximum" dataDxfId="1">
      <calculatedColumnFormula>MAX(Table1[[#This Row],[7.0% Rate]:[9.0% Rate]])</calculatedColumnFormula>
    </tableColumn>
    <tableColumn id="10" name="Minimum" dataDxfId="0">
      <calculatedColumnFormula>MIN(Table1[[#This Row],[7.0% Rate]:[9.0% Rate]])</calculatedColumnFormula>
    </tableColumn>
    <tableColumn id="11" name="Class">
      <calculatedColumnFormula>IF(Table1[[#This Row],[Average]]&gt;2000000000000,"A",IF(Table1[[#This Row],[Average]]&gt;=1000000000000,"B","C"))</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A7" sqref="A7"/>
    </sheetView>
  </sheetViews>
  <sheetFormatPr defaultRowHeight="15" x14ac:dyDescent="0.25"/>
  <cols>
    <col min="1" max="1" width="13.140625" bestFit="1" customWidth="1"/>
    <col min="2" max="2" width="23.140625" bestFit="1" customWidth="1"/>
  </cols>
  <sheetData>
    <row r="3" spans="1:2" x14ac:dyDescent="0.25">
      <c r="A3" s="3" t="s">
        <v>13</v>
      </c>
      <c r="B3" t="s">
        <v>19</v>
      </c>
    </row>
    <row r="4" spans="1:2" x14ac:dyDescent="0.25">
      <c r="A4" s="4" t="s">
        <v>15</v>
      </c>
      <c r="B4" s="2">
        <v>214668000000</v>
      </c>
    </row>
    <row r="5" spans="1:2" x14ac:dyDescent="0.25">
      <c r="A5" s="4" t="s">
        <v>16</v>
      </c>
      <c r="B5" s="2">
        <v>591659700000</v>
      </c>
    </row>
    <row r="6" spans="1:2" x14ac:dyDescent="0.25">
      <c r="A6" s="4" t="s">
        <v>17</v>
      </c>
      <c r="B6" s="2">
        <v>1175007600000</v>
      </c>
    </row>
    <row r="7" spans="1:2" x14ac:dyDescent="0.25">
      <c r="A7" s="4" t="s">
        <v>18</v>
      </c>
      <c r="B7" s="2">
        <v>2184937272727.2727</v>
      </c>
    </row>
    <row r="8" spans="1:2" x14ac:dyDescent="0.25">
      <c r="A8" s="4" t="s">
        <v>14</v>
      </c>
      <c r="B8" s="2">
        <v>1069455195121.9512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4" workbookViewId="0">
      <selection activeCell="F18" sqref="F18"/>
    </sheetView>
  </sheetViews>
  <sheetFormatPr defaultRowHeight="15" x14ac:dyDescent="0.25"/>
  <cols>
    <col min="1" max="1" width="8.28515625" bestFit="1" customWidth="1"/>
    <col min="2" max="10" width="17.5703125" bestFit="1" customWidth="1"/>
    <col min="11" max="11" width="7.7109375" bestFit="1" customWidth="1"/>
  </cols>
  <sheetData>
    <row r="1" spans="1:11" ht="22.5" x14ac:dyDescent="0.3">
      <c r="A1" s="10" t="s">
        <v>11</v>
      </c>
      <c r="B1" s="10"/>
      <c r="C1" s="10"/>
      <c r="D1" s="10"/>
      <c r="E1" s="10"/>
      <c r="F1" s="10"/>
      <c r="G1" s="10"/>
      <c r="H1" s="10"/>
      <c r="I1" s="10"/>
      <c r="J1" s="10"/>
      <c r="K1" s="10"/>
    </row>
    <row r="3" spans="1:11" x14ac:dyDescent="0.25">
      <c r="A3" s="11" t="s">
        <v>12</v>
      </c>
      <c r="B3" s="11"/>
      <c r="C3" s="1">
        <v>7.0000000000000007E-2</v>
      </c>
      <c r="D3" s="1">
        <v>7.4999999999999997E-2</v>
      </c>
      <c r="E3" s="1">
        <v>0.08</v>
      </c>
      <c r="F3" s="1">
        <v>8.5000000000000006E-2</v>
      </c>
      <c r="G3" s="1">
        <v>0.09</v>
      </c>
    </row>
    <row r="4" spans="1:11" x14ac:dyDescent="0.25">
      <c r="A4" t="s">
        <v>0</v>
      </c>
      <c r="B4" t="s">
        <v>1</v>
      </c>
      <c r="C4" t="s">
        <v>2</v>
      </c>
      <c r="D4" t="s">
        <v>3</v>
      </c>
      <c r="E4" t="s">
        <v>4</v>
      </c>
      <c r="F4" t="s">
        <v>5</v>
      </c>
      <c r="G4" t="s">
        <v>6</v>
      </c>
      <c r="H4" t="s">
        <v>7</v>
      </c>
      <c r="I4" t="s">
        <v>8</v>
      </c>
      <c r="J4" t="s">
        <v>9</v>
      </c>
      <c r="K4" t="s">
        <v>10</v>
      </c>
    </row>
    <row r="5" spans="1:11" x14ac:dyDescent="0.25">
      <c r="A5">
        <v>1975</v>
      </c>
      <c r="B5" s="2">
        <v>113218000000</v>
      </c>
      <c r="C5" s="2">
        <v>113218000000</v>
      </c>
      <c r="D5" s="2">
        <v>113218000000</v>
      </c>
      <c r="E5" s="2">
        <v>113218000000</v>
      </c>
      <c r="F5" s="2">
        <v>113218000000</v>
      </c>
      <c r="G5" s="2">
        <v>113218000000</v>
      </c>
      <c r="H5" s="2">
        <f>AVERAGE(Table1[[#This Row],[7.0% Rate]:[9.0% Rate]])</f>
        <v>113218000000</v>
      </c>
      <c r="I5" s="2">
        <f>MAX(Table1[[#This Row],[7.0% Rate]:[9.0% Rate]])</f>
        <v>113218000000</v>
      </c>
      <c r="J5" s="2">
        <f>MIN(Table1[[#This Row],[7.0% Rate]:[9.0% Rate]])</f>
        <v>113218000000</v>
      </c>
      <c r="K5" t="str">
        <f>IF(Table1[[#This Row],[Average]]&gt;2000000000000,"A",IF(Table1[[#This Row],[Average]]&gt;=1000000000000,"B","C"))</f>
        <v>C</v>
      </c>
    </row>
    <row r="6" spans="1:11" x14ac:dyDescent="0.25">
      <c r="A6">
        <v>1976</v>
      </c>
      <c r="B6" s="2">
        <v>129347000000</v>
      </c>
      <c r="C6" s="2">
        <f>C5*(1+C$3)^($A6-$A5)</f>
        <v>121143260000</v>
      </c>
      <c r="D6" s="2">
        <f t="shared" ref="D6:G6" si="0">D5*(1+D$3)^($A6-$A5)</f>
        <v>121709350000</v>
      </c>
      <c r="E6" s="2">
        <f t="shared" si="0"/>
        <v>122275440000.00002</v>
      </c>
      <c r="F6" s="2">
        <f t="shared" si="0"/>
        <v>122841530000</v>
      </c>
      <c r="G6" s="2">
        <f t="shared" si="0"/>
        <v>123407620000.00002</v>
      </c>
      <c r="H6" s="2">
        <f>AVERAGE(Table1[[#This Row],[7.0% Rate]:[9.0% Rate]])</f>
        <v>122275440000</v>
      </c>
      <c r="I6" s="2">
        <f>MAX(Table1[[#This Row],[7.0% Rate]:[9.0% Rate]])</f>
        <v>123407620000.00002</v>
      </c>
      <c r="J6" s="2">
        <f>MIN(Table1[[#This Row],[7.0% Rate]:[9.0% Rate]])</f>
        <v>121143260000</v>
      </c>
      <c r="K6" t="str">
        <f>IF(Table1[[#This Row],[Average]]&gt;2000000000000,"A",IF(Table1[[#This Row],[Average]]&gt;=1000000000000,"B","C"))</f>
        <v>C</v>
      </c>
    </row>
    <row r="7" spans="1:11" x14ac:dyDescent="0.25">
      <c r="A7">
        <v>1977</v>
      </c>
      <c r="B7" s="2">
        <v>146681000000</v>
      </c>
      <c r="C7" s="2">
        <f t="shared" ref="C7:C45" si="1">C6*(1+C$3)^($A7-$A6)</f>
        <v>129623288200</v>
      </c>
      <c r="D7" s="2">
        <f t="shared" ref="D7:D45" si="2">D6*(1+D$3)^($A7-$A6)</f>
        <v>130837551250</v>
      </c>
      <c r="E7" s="2">
        <f t="shared" ref="E7:E45" si="3">E6*(1+E$3)^($A7-$A6)</f>
        <v>132057475200.00003</v>
      </c>
      <c r="F7" s="2">
        <f t="shared" ref="F7:F45" si="4">F6*(1+F$3)^($A7-$A6)</f>
        <v>133283060050</v>
      </c>
      <c r="G7" s="2">
        <f t="shared" ref="G7:G45" si="5">G6*(1+G$3)^($A7-$A6)</f>
        <v>134514305800.00003</v>
      </c>
      <c r="H7" s="2">
        <f>AVERAGE(Table1[[#This Row],[7.0% Rate]:[9.0% Rate]])</f>
        <v>132063136100</v>
      </c>
      <c r="I7" s="2">
        <f>MAX(Table1[[#This Row],[7.0% Rate]:[9.0% Rate]])</f>
        <v>134514305800.00003</v>
      </c>
      <c r="J7" s="2">
        <f>MIN(Table1[[#This Row],[7.0% Rate]:[9.0% Rate]])</f>
        <v>129623288200</v>
      </c>
      <c r="K7" t="str">
        <f>IF(Table1[[#This Row],[Average]]&gt;2000000000000,"A",IF(Table1[[#This Row],[Average]]&gt;=1000000000000,"B","C"))</f>
        <v>C</v>
      </c>
    </row>
    <row r="8" spans="1:11" x14ac:dyDescent="0.25">
      <c r="A8">
        <v>1978</v>
      </c>
      <c r="B8" s="2">
        <v>164269000000</v>
      </c>
      <c r="C8" s="2">
        <f t="shared" si="1"/>
        <v>138696918374</v>
      </c>
      <c r="D8" s="2">
        <f t="shared" si="2"/>
        <v>140650367593.75</v>
      </c>
      <c r="E8" s="2">
        <f t="shared" si="3"/>
        <v>142622073216.00003</v>
      </c>
      <c r="F8" s="2">
        <f t="shared" si="4"/>
        <v>144612120154.25</v>
      </c>
      <c r="G8" s="2">
        <f t="shared" si="5"/>
        <v>146620593322.00003</v>
      </c>
      <c r="H8" s="2">
        <f>AVERAGE(Table1[[#This Row],[7.0% Rate]:[9.0% Rate]])</f>
        <v>142640414532</v>
      </c>
      <c r="I8" s="2">
        <f>MAX(Table1[[#This Row],[7.0% Rate]:[9.0% Rate]])</f>
        <v>146620593322.00003</v>
      </c>
      <c r="J8" s="2">
        <f>MIN(Table1[[#This Row],[7.0% Rate]:[9.0% Rate]])</f>
        <v>138696918374</v>
      </c>
      <c r="K8" t="str">
        <f>IF(Table1[[#This Row],[Average]]&gt;2000000000000,"A",IF(Table1[[#This Row],[Average]]&gt;=1000000000000,"B","C"))</f>
        <v>C</v>
      </c>
    </row>
    <row r="9" spans="1:11" x14ac:dyDescent="0.25">
      <c r="A9">
        <v>1979</v>
      </c>
      <c r="B9" s="2">
        <v>187159000000</v>
      </c>
      <c r="C9" s="2">
        <f t="shared" si="1"/>
        <v>148405702660.18002</v>
      </c>
      <c r="D9" s="2">
        <f t="shared" si="2"/>
        <v>151199145163.28125</v>
      </c>
      <c r="E9" s="2">
        <f t="shared" si="3"/>
        <v>154031839073.28003</v>
      </c>
      <c r="F9" s="2">
        <f t="shared" si="4"/>
        <v>156904150367.36124</v>
      </c>
      <c r="G9" s="2">
        <f t="shared" si="5"/>
        <v>159816446720.98004</v>
      </c>
      <c r="H9" s="2">
        <f>AVERAGE(Table1[[#This Row],[7.0% Rate]:[9.0% Rate]])</f>
        <v>154071456797.01651</v>
      </c>
      <c r="I9" s="2">
        <f>MAX(Table1[[#This Row],[7.0% Rate]:[9.0% Rate]])</f>
        <v>159816446720.98004</v>
      </c>
      <c r="J9" s="2">
        <f>MIN(Table1[[#This Row],[7.0% Rate]:[9.0% Rate]])</f>
        <v>148405702660.18002</v>
      </c>
      <c r="K9" t="str">
        <f>IF(Table1[[#This Row],[Average]]&gt;2000000000000,"A",IF(Table1[[#This Row],[Average]]&gt;=1000000000000,"B","C"))</f>
        <v>C</v>
      </c>
    </row>
    <row r="10" spans="1:11" x14ac:dyDescent="0.25">
      <c r="A10">
        <v>1980</v>
      </c>
      <c r="B10" s="2">
        <v>217102000000</v>
      </c>
      <c r="C10" s="2">
        <f t="shared" si="1"/>
        <v>158794101846.39264</v>
      </c>
      <c r="D10" s="2">
        <f t="shared" si="2"/>
        <v>162539081050.52734</v>
      </c>
      <c r="E10" s="2">
        <f t="shared" si="3"/>
        <v>166354386199.14246</v>
      </c>
      <c r="F10" s="2">
        <f t="shared" si="4"/>
        <v>170241003148.58694</v>
      </c>
      <c r="G10" s="2">
        <f t="shared" si="5"/>
        <v>174199926925.86826</v>
      </c>
      <c r="H10" s="2">
        <f>AVERAGE(Table1[[#This Row],[7.0% Rate]:[9.0% Rate]])</f>
        <v>166425699834.10355</v>
      </c>
      <c r="I10" s="2">
        <f>MAX(Table1[[#This Row],[7.0% Rate]:[9.0% Rate]])</f>
        <v>174199926925.86826</v>
      </c>
      <c r="J10" s="2">
        <f>MIN(Table1[[#This Row],[7.0% Rate]:[9.0% Rate]])</f>
        <v>158794101846.39264</v>
      </c>
      <c r="K10" t="str">
        <f>IF(Table1[[#This Row],[Average]]&gt;2000000000000,"A",IF(Table1[[#This Row],[Average]]&gt;=1000000000000,"B","C"))</f>
        <v>C</v>
      </c>
    </row>
    <row r="11" spans="1:11" x14ac:dyDescent="0.25">
      <c r="A11">
        <v>1981</v>
      </c>
      <c r="B11" s="2">
        <v>251923000000</v>
      </c>
      <c r="C11" s="2">
        <f t="shared" si="1"/>
        <v>169909688975.64014</v>
      </c>
      <c r="D11" s="2">
        <f t="shared" si="2"/>
        <v>174729512129.31689</v>
      </c>
      <c r="E11" s="2">
        <f t="shared" si="3"/>
        <v>179662737095.07385</v>
      </c>
      <c r="F11" s="2">
        <f t="shared" si="4"/>
        <v>184711488416.21683</v>
      </c>
      <c r="G11" s="2">
        <f t="shared" si="5"/>
        <v>189877920349.19641</v>
      </c>
      <c r="H11" s="2">
        <f>AVERAGE(Table1[[#This Row],[7.0% Rate]:[9.0% Rate]])</f>
        <v>179778269393.08881</v>
      </c>
      <c r="I11" s="2">
        <f>MAX(Table1[[#This Row],[7.0% Rate]:[9.0% Rate]])</f>
        <v>189877920349.19641</v>
      </c>
      <c r="J11" s="2">
        <f>MIN(Table1[[#This Row],[7.0% Rate]:[9.0% Rate]])</f>
        <v>169909688975.64014</v>
      </c>
      <c r="K11" t="str">
        <f>IF(Table1[[#This Row],[Average]]&gt;2000000000000,"A",IF(Table1[[#This Row],[Average]]&gt;=1000000000000,"B","C"))</f>
        <v>C</v>
      </c>
    </row>
    <row r="12" spans="1:11" x14ac:dyDescent="0.25">
      <c r="A12">
        <v>1982</v>
      </c>
      <c r="B12" s="2">
        <v>283230000000</v>
      </c>
      <c r="C12" s="2">
        <f t="shared" si="1"/>
        <v>181803367203.93497</v>
      </c>
      <c r="D12" s="2">
        <f t="shared" si="2"/>
        <v>187834225539.01566</v>
      </c>
      <c r="E12" s="2">
        <f t="shared" si="3"/>
        <v>194035756062.67978</v>
      </c>
      <c r="F12" s="2">
        <f t="shared" si="4"/>
        <v>200411964931.59525</v>
      </c>
      <c r="G12" s="2">
        <f t="shared" si="5"/>
        <v>206966933180.62411</v>
      </c>
      <c r="H12" s="2">
        <f>AVERAGE(Table1[[#This Row],[7.0% Rate]:[9.0% Rate]])</f>
        <v>194210449383.56995</v>
      </c>
      <c r="I12" s="2">
        <f>MAX(Table1[[#This Row],[7.0% Rate]:[9.0% Rate]])</f>
        <v>206966933180.62411</v>
      </c>
      <c r="J12" s="2">
        <f>MIN(Table1[[#This Row],[7.0% Rate]:[9.0% Rate]])</f>
        <v>181803367203.93497</v>
      </c>
      <c r="K12" t="str">
        <f>IF(Table1[[#This Row],[Average]]&gt;2000000000000,"A",IF(Table1[[#This Row],[Average]]&gt;=1000000000000,"B","C"))</f>
        <v>C</v>
      </c>
    </row>
    <row r="13" spans="1:11" x14ac:dyDescent="0.25">
      <c r="A13">
        <v>1983</v>
      </c>
      <c r="B13" s="2">
        <v>311839000000</v>
      </c>
      <c r="C13" s="2">
        <f t="shared" si="1"/>
        <v>194529602908.21042</v>
      </c>
      <c r="D13" s="2">
        <f t="shared" si="2"/>
        <v>201921792454.44183</v>
      </c>
      <c r="E13" s="2">
        <f t="shared" si="3"/>
        <v>209558616547.69418</v>
      </c>
      <c r="F13" s="2">
        <f t="shared" si="4"/>
        <v>217446981950.78082</v>
      </c>
      <c r="G13" s="2">
        <f t="shared" si="5"/>
        <v>225593957166.88031</v>
      </c>
      <c r="H13" s="2">
        <f>AVERAGE(Table1[[#This Row],[7.0% Rate]:[9.0% Rate]])</f>
        <v>209810190205.6015</v>
      </c>
      <c r="I13" s="2">
        <f>MAX(Table1[[#This Row],[7.0% Rate]:[9.0% Rate]])</f>
        <v>225593957166.88031</v>
      </c>
      <c r="J13" s="2">
        <f>MIN(Table1[[#This Row],[7.0% Rate]:[9.0% Rate]])</f>
        <v>194529602908.21042</v>
      </c>
      <c r="K13" t="str">
        <f>IF(Table1[[#This Row],[Average]]&gt;2000000000000,"A",IF(Table1[[#This Row],[Average]]&gt;=1000000000000,"B","C"))</f>
        <v>C</v>
      </c>
    </row>
    <row r="14" spans="1:11" x14ac:dyDescent="0.25">
      <c r="A14">
        <v>1984</v>
      </c>
      <c r="B14" s="2">
        <v>341912000000</v>
      </c>
      <c r="C14" s="2">
        <f t="shared" si="1"/>
        <v>208146675111.78516</v>
      </c>
      <c r="D14" s="2">
        <f t="shared" si="2"/>
        <v>217065926888.52496</v>
      </c>
      <c r="E14" s="2">
        <f t="shared" si="3"/>
        <v>226323305871.50974</v>
      </c>
      <c r="F14" s="2">
        <f t="shared" si="4"/>
        <v>235929975416.5972</v>
      </c>
      <c r="G14" s="2">
        <f t="shared" si="5"/>
        <v>245897413311.89957</v>
      </c>
      <c r="H14" s="2">
        <f>AVERAGE(Table1[[#This Row],[7.0% Rate]:[9.0% Rate]])</f>
        <v>226672659320.06332</v>
      </c>
      <c r="I14" s="2">
        <f>MAX(Table1[[#This Row],[7.0% Rate]:[9.0% Rate]])</f>
        <v>245897413311.89957</v>
      </c>
      <c r="J14" s="2">
        <f>MIN(Table1[[#This Row],[7.0% Rate]:[9.0% Rate]])</f>
        <v>208146675111.78516</v>
      </c>
      <c r="K14" t="str">
        <f>IF(Table1[[#This Row],[Average]]&gt;2000000000000,"A",IF(Table1[[#This Row],[Average]]&gt;=1000000000000,"B","C"))</f>
        <v>C</v>
      </c>
    </row>
    <row r="15" spans="1:11" x14ac:dyDescent="0.25">
      <c r="A15">
        <v>1985</v>
      </c>
      <c r="B15" s="2">
        <v>376758000000</v>
      </c>
      <c r="C15" s="2">
        <f t="shared" si="1"/>
        <v>222716942369.61014</v>
      </c>
      <c r="D15" s="2">
        <f t="shared" si="2"/>
        <v>233345871405.16434</v>
      </c>
      <c r="E15" s="2">
        <f t="shared" si="3"/>
        <v>244429170341.23053</v>
      </c>
      <c r="F15" s="2">
        <f t="shared" si="4"/>
        <v>255984023327.00797</v>
      </c>
      <c r="G15" s="2">
        <f t="shared" si="5"/>
        <v>268028180509.97055</v>
      </c>
      <c r="H15" s="2">
        <f>AVERAGE(Table1[[#This Row],[7.0% Rate]:[9.0% Rate]])</f>
        <v>244900837590.59668</v>
      </c>
      <c r="I15" s="2">
        <f>MAX(Table1[[#This Row],[7.0% Rate]:[9.0% Rate]])</f>
        <v>268028180509.97055</v>
      </c>
      <c r="J15" s="2">
        <f>MIN(Table1[[#This Row],[7.0% Rate]:[9.0% Rate]])</f>
        <v>222716942369.61014</v>
      </c>
      <c r="K15" t="str">
        <f>IF(Table1[[#This Row],[Average]]&gt;2000000000000,"A",IF(Table1[[#This Row],[Average]]&gt;=1000000000000,"B","C"))</f>
        <v>C</v>
      </c>
    </row>
    <row r="16" spans="1:11" x14ac:dyDescent="0.25">
      <c r="A16">
        <v>1986</v>
      </c>
      <c r="B16" s="2">
        <v>409366000000</v>
      </c>
      <c r="C16" s="2">
        <f t="shared" si="1"/>
        <v>238307128335.48285</v>
      </c>
      <c r="D16" s="2">
        <f t="shared" si="2"/>
        <v>250846811760.55167</v>
      </c>
      <c r="E16" s="2">
        <f t="shared" si="3"/>
        <v>263983503968.52899</v>
      </c>
      <c r="F16" s="2">
        <f t="shared" si="4"/>
        <v>277742665309.80365</v>
      </c>
      <c r="G16" s="2">
        <f t="shared" si="5"/>
        <v>292150716755.86792</v>
      </c>
      <c r="H16" s="2">
        <f>AVERAGE(Table1[[#This Row],[7.0% Rate]:[9.0% Rate]])</f>
        <v>264606165226.04703</v>
      </c>
      <c r="I16" s="2">
        <f>MAX(Table1[[#This Row],[7.0% Rate]:[9.0% Rate]])</f>
        <v>292150716755.86792</v>
      </c>
      <c r="J16" s="2">
        <f>MIN(Table1[[#This Row],[7.0% Rate]:[9.0% Rate]])</f>
        <v>238307128335.48285</v>
      </c>
      <c r="K16" t="str">
        <f>IF(Table1[[#This Row],[Average]]&gt;2000000000000,"A",IF(Table1[[#This Row],[Average]]&gt;=1000000000000,"B","C"))</f>
        <v>C</v>
      </c>
    </row>
    <row r="17" spans="1:11" x14ac:dyDescent="0.25">
      <c r="A17">
        <v>1987</v>
      </c>
      <c r="B17" s="2">
        <v>448330000000</v>
      </c>
      <c r="C17" s="2">
        <f t="shared" si="1"/>
        <v>254988627318.96667</v>
      </c>
      <c r="D17" s="2">
        <f t="shared" si="2"/>
        <v>269660322642.59302</v>
      </c>
      <c r="E17" s="2">
        <f t="shared" si="3"/>
        <v>285102184286.01135</v>
      </c>
      <c r="F17" s="2">
        <f t="shared" si="4"/>
        <v>301350791861.13696</v>
      </c>
      <c r="G17" s="2">
        <f t="shared" si="5"/>
        <v>318444281263.89606</v>
      </c>
      <c r="H17" s="2">
        <f>AVERAGE(Table1[[#This Row],[7.0% Rate]:[9.0% Rate]])</f>
        <v>285909241474.52081</v>
      </c>
      <c r="I17" s="2">
        <f>MAX(Table1[[#This Row],[7.0% Rate]:[9.0% Rate]])</f>
        <v>318444281263.89606</v>
      </c>
      <c r="J17" s="2">
        <f>MIN(Table1[[#This Row],[7.0% Rate]:[9.0% Rate]])</f>
        <v>254988627318.96667</v>
      </c>
      <c r="K17" t="str">
        <f>IF(Table1[[#This Row],[Average]]&gt;2000000000000,"A",IF(Table1[[#This Row],[Average]]&gt;=1000000000000,"B","C"))</f>
        <v>C</v>
      </c>
    </row>
    <row r="18" spans="1:11" x14ac:dyDescent="0.25">
      <c r="A18">
        <v>1988</v>
      </c>
      <c r="B18" s="2">
        <v>499314000000</v>
      </c>
      <c r="C18" s="2">
        <f t="shared" si="1"/>
        <v>272837831231.29437</v>
      </c>
      <c r="D18" s="2">
        <f t="shared" si="2"/>
        <v>289884846840.78748</v>
      </c>
      <c r="E18" s="2">
        <f t="shared" si="3"/>
        <v>307910359028.89227</v>
      </c>
      <c r="F18" s="2">
        <f t="shared" si="4"/>
        <v>326965609169.33362</v>
      </c>
      <c r="G18" s="2">
        <f t="shared" si="5"/>
        <v>347104266577.64673</v>
      </c>
      <c r="H18" s="2">
        <f>AVERAGE(Table1[[#This Row],[7.0% Rate]:[9.0% Rate]])</f>
        <v>308940582569.59088</v>
      </c>
      <c r="I18" s="2">
        <f>MAX(Table1[[#This Row],[7.0% Rate]:[9.0% Rate]])</f>
        <v>347104266577.64673</v>
      </c>
      <c r="J18" s="2">
        <f>MIN(Table1[[#This Row],[7.0% Rate]:[9.0% Rate]])</f>
        <v>272837831231.29437</v>
      </c>
      <c r="K18" t="str">
        <f>IF(Table1[[#This Row],[Average]]&gt;2000000000000,"A",IF(Table1[[#This Row],[Average]]&gt;=1000000000000,"B","C"))</f>
        <v>C</v>
      </c>
    </row>
    <row r="19" spans="1:11" x14ac:dyDescent="0.25">
      <c r="A19">
        <v>1989</v>
      </c>
      <c r="B19" s="2">
        <v>551407000000</v>
      </c>
      <c r="C19" s="2">
        <f t="shared" si="1"/>
        <v>291936479417.48499</v>
      </c>
      <c r="D19" s="2">
        <f t="shared" si="2"/>
        <v>311626210353.8465</v>
      </c>
      <c r="E19" s="2">
        <f t="shared" si="3"/>
        <v>332543187751.20367</v>
      </c>
      <c r="F19" s="2">
        <f t="shared" si="4"/>
        <v>354757685948.72699</v>
      </c>
      <c r="G19" s="2">
        <f t="shared" si="5"/>
        <v>378343650569.63495</v>
      </c>
      <c r="H19" s="2">
        <f>AVERAGE(Table1[[#This Row],[7.0% Rate]:[9.0% Rate]])</f>
        <v>333841442808.17944</v>
      </c>
      <c r="I19" s="2">
        <f>MAX(Table1[[#This Row],[7.0% Rate]:[9.0% Rate]])</f>
        <v>378343650569.63495</v>
      </c>
      <c r="J19" s="2">
        <f>MIN(Table1[[#This Row],[7.0% Rate]:[9.0% Rate]])</f>
        <v>291936479417.48499</v>
      </c>
      <c r="K19" t="str">
        <f>IF(Table1[[#This Row],[Average]]&gt;2000000000000,"A",IF(Table1[[#This Row],[Average]]&gt;=1000000000000,"B","C"))</f>
        <v>C</v>
      </c>
    </row>
    <row r="20" spans="1:11" x14ac:dyDescent="0.25">
      <c r="A20">
        <v>1990</v>
      </c>
      <c r="B20" s="2">
        <v>616599000000</v>
      </c>
      <c r="C20" s="2">
        <f t="shared" si="1"/>
        <v>312372032976.70892</v>
      </c>
      <c r="D20" s="2">
        <f t="shared" si="2"/>
        <v>334998176130.38495</v>
      </c>
      <c r="E20" s="2">
        <f t="shared" si="3"/>
        <v>359146642771.29999</v>
      </c>
      <c r="F20" s="2">
        <f t="shared" si="4"/>
        <v>384912089254.36877</v>
      </c>
      <c r="G20" s="2">
        <f t="shared" si="5"/>
        <v>412394579120.9021</v>
      </c>
      <c r="H20" s="2">
        <f>AVERAGE(Table1[[#This Row],[7.0% Rate]:[9.0% Rate]])</f>
        <v>360764704050.73297</v>
      </c>
      <c r="I20" s="2">
        <f>MAX(Table1[[#This Row],[7.0% Rate]:[9.0% Rate]])</f>
        <v>412394579120.9021</v>
      </c>
      <c r="J20" s="2">
        <f>MIN(Table1[[#This Row],[7.0% Rate]:[9.0% Rate]])</f>
        <v>312372032976.70892</v>
      </c>
      <c r="K20" t="str">
        <f>IF(Table1[[#This Row],[Average]]&gt;2000000000000,"A",IF(Table1[[#This Row],[Average]]&gt;=1000000000000,"B","C"))</f>
        <v>C</v>
      </c>
    </row>
    <row r="21" spans="1:11" x14ac:dyDescent="0.25">
      <c r="A21">
        <v>1991</v>
      </c>
      <c r="B21" s="2">
        <v>677397000000</v>
      </c>
      <c r="C21" s="2">
        <f t="shared" si="1"/>
        <v>334238075285.07855</v>
      </c>
      <c r="D21" s="2">
        <f t="shared" si="2"/>
        <v>360123039340.16382</v>
      </c>
      <c r="E21" s="2">
        <f t="shared" si="3"/>
        <v>387878374193.00403</v>
      </c>
      <c r="F21" s="2">
        <f t="shared" si="4"/>
        <v>417629616840.99011</v>
      </c>
      <c r="G21" s="2">
        <f t="shared" si="5"/>
        <v>449510091241.78333</v>
      </c>
      <c r="H21" s="2">
        <f>AVERAGE(Table1[[#This Row],[7.0% Rate]:[9.0% Rate]])</f>
        <v>389875839380.20398</v>
      </c>
      <c r="I21" s="2">
        <f>MAX(Table1[[#This Row],[7.0% Rate]:[9.0% Rate]])</f>
        <v>449510091241.78333</v>
      </c>
      <c r="J21" s="2">
        <f>MIN(Table1[[#This Row],[7.0% Rate]:[9.0% Rate]])</f>
        <v>334238075285.07855</v>
      </c>
      <c r="K21" t="str">
        <f>IF(Table1[[#This Row],[Average]]&gt;2000000000000,"A",IF(Table1[[#This Row],[Average]]&gt;=1000000000000,"B","C"))</f>
        <v>C</v>
      </c>
    </row>
    <row r="22" spans="1:11" x14ac:dyDescent="0.25">
      <c r="A22">
        <v>1992</v>
      </c>
      <c r="B22" s="2">
        <v>733448000000</v>
      </c>
      <c r="C22" s="2">
        <f t="shared" si="1"/>
        <v>357634740555.03406</v>
      </c>
      <c r="D22" s="2">
        <f t="shared" si="2"/>
        <v>387132267290.67609</v>
      </c>
      <c r="E22" s="2">
        <f t="shared" si="3"/>
        <v>418908644128.4444</v>
      </c>
      <c r="F22" s="2">
        <f t="shared" si="4"/>
        <v>453128134272.47424</v>
      </c>
      <c r="G22" s="2">
        <f t="shared" si="5"/>
        <v>489965999453.54388</v>
      </c>
      <c r="H22" s="2">
        <f>AVERAGE(Table1[[#This Row],[7.0% Rate]:[9.0% Rate]])</f>
        <v>421353957140.03455</v>
      </c>
      <c r="I22" s="2">
        <f>MAX(Table1[[#This Row],[7.0% Rate]:[9.0% Rate]])</f>
        <v>489965999453.54388</v>
      </c>
      <c r="J22" s="2">
        <f>MIN(Table1[[#This Row],[7.0% Rate]:[9.0% Rate]])</f>
        <v>357634740555.03406</v>
      </c>
      <c r="K22" t="str">
        <f>IF(Table1[[#This Row],[Average]]&gt;2000000000000,"A",IF(Table1[[#This Row],[Average]]&gt;=1000000000000,"B","C"))</f>
        <v>C</v>
      </c>
    </row>
    <row r="23" spans="1:11" x14ac:dyDescent="0.25">
      <c r="A23">
        <v>1993</v>
      </c>
      <c r="B23" s="2">
        <v>780996000000</v>
      </c>
      <c r="C23" s="2">
        <f t="shared" si="1"/>
        <v>382669172393.88647</v>
      </c>
      <c r="D23" s="2">
        <f t="shared" si="2"/>
        <v>416167187337.47675</v>
      </c>
      <c r="E23" s="2">
        <f t="shared" si="3"/>
        <v>452421335658.71997</v>
      </c>
      <c r="F23" s="2">
        <f t="shared" si="4"/>
        <v>491644025685.63452</v>
      </c>
      <c r="G23" s="2">
        <f t="shared" si="5"/>
        <v>534062939404.36285</v>
      </c>
      <c r="H23" s="2">
        <f>AVERAGE(Table1[[#This Row],[7.0% Rate]:[9.0% Rate]])</f>
        <v>455392932096.01611</v>
      </c>
      <c r="I23" s="2">
        <f>MAX(Table1[[#This Row],[7.0% Rate]:[9.0% Rate]])</f>
        <v>534062939404.36285</v>
      </c>
      <c r="J23" s="2">
        <f>MIN(Table1[[#This Row],[7.0% Rate]:[9.0% Rate]])</f>
        <v>382669172393.88647</v>
      </c>
      <c r="K23" t="str">
        <f>IF(Table1[[#This Row],[Average]]&gt;2000000000000,"A",IF(Table1[[#This Row],[Average]]&gt;=1000000000000,"B","C"))</f>
        <v>C</v>
      </c>
    </row>
    <row r="24" spans="1:11" x14ac:dyDescent="0.25">
      <c r="A24">
        <v>1994</v>
      </c>
      <c r="B24" s="2">
        <v>822982000000</v>
      </c>
      <c r="C24" s="2">
        <f t="shared" si="1"/>
        <v>409456014461.45856</v>
      </c>
      <c r="D24" s="2">
        <f t="shared" si="2"/>
        <v>447379726387.78748</v>
      </c>
      <c r="E24" s="2">
        <f t="shared" si="3"/>
        <v>488615042511.4176</v>
      </c>
      <c r="F24" s="2">
        <f t="shared" si="4"/>
        <v>533433767868.91345</v>
      </c>
      <c r="G24" s="2">
        <f t="shared" si="5"/>
        <v>582128603950.75549</v>
      </c>
      <c r="H24" s="2">
        <f>AVERAGE(Table1[[#This Row],[7.0% Rate]:[9.0% Rate]])</f>
        <v>492202631036.06653</v>
      </c>
      <c r="I24" s="2">
        <f>MAX(Table1[[#This Row],[7.0% Rate]:[9.0% Rate]])</f>
        <v>582128603950.75549</v>
      </c>
      <c r="J24" s="2">
        <f>MIN(Table1[[#This Row],[7.0% Rate]:[9.0% Rate]])</f>
        <v>409456014461.45856</v>
      </c>
      <c r="K24" t="str">
        <f>IF(Table1[[#This Row],[Average]]&gt;2000000000000,"A",IF(Table1[[#This Row],[Average]]&gt;=1000000000000,"B","C"))</f>
        <v>C</v>
      </c>
    </row>
    <row r="25" spans="1:11" x14ac:dyDescent="0.25">
      <c r="A25">
        <v>1995</v>
      </c>
      <c r="B25" s="2">
        <v>872727000000</v>
      </c>
      <c r="C25" s="2">
        <f t="shared" si="1"/>
        <v>438117935473.76068</v>
      </c>
      <c r="D25" s="2">
        <f t="shared" si="2"/>
        <v>480933205866.87152</v>
      </c>
      <c r="E25" s="2">
        <f t="shared" si="3"/>
        <v>527704245912.33105</v>
      </c>
      <c r="F25" s="2">
        <f t="shared" si="4"/>
        <v>578775638137.77112</v>
      </c>
      <c r="G25" s="2">
        <f t="shared" si="5"/>
        <v>634520178306.32349</v>
      </c>
      <c r="H25" s="2">
        <f>AVERAGE(Table1[[#This Row],[7.0% Rate]:[9.0% Rate]])</f>
        <v>532010240739.4115</v>
      </c>
      <c r="I25" s="2">
        <f>MAX(Table1[[#This Row],[7.0% Rate]:[9.0% Rate]])</f>
        <v>634520178306.32349</v>
      </c>
      <c r="J25" s="2">
        <f>MIN(Table1[[#This Row],[7.0% Rate]:[9.0% Rate]])</f>
        <v>438117935473.76068</v>
      </c>
      <c r="K25" t="str">
        <f>IF(Table1[[#This Row],[Average]]&gt;2000000000000,"A",IF(Table1[[#This Row],[Average]]&gt;=1000000000000,"B","C"))</f>
        <v>C</v>
      </c>
    </row>
    <row r="26" spans="1:11" x14ac:dyDescent="0.25">
      <c r="A26">
        <v>1996</v>
      </c>
      <c r="B26" s="2">
        <v>921679000000</v>
      </c>
      <c r="C26" s="2">
        <f t="shared" si="1"/>
        <v>468786190956.92395</v>
      </c>
      <c r="D26" s="2">
        <f t="shared" si="2"/>
        <v>517003196306.88684</v>
      </c>
      <c r="E26" s="2">
        <f t="shared" si="3"/>
        <v>569920585585.31763</v>
      </c>
      <c r="F26" s="2">
        <f t="shared" si="4"/>
        <v>627971567379.48169</v>
      </c>
      <c r="G26" s="2">
        <f t="shared" si="5"/>
        <v>691626994353.8927</v>
      </c>
      <c r="H26" s="2">
        <f>AVERAGE(Table1[[#This Row],[7.0% Rate]:[9.0% Rate]])</f>
        <v>575061706916.50061</v>
      </c>
      <c r="I26" s="2">
        <f>MAX(Table1[[#This Row],[7.0% Rate]:[9.0% Rate]])</f>
        <v>691626994353.8927</v>
      </c>
      <c r="J26" s="2">
        <f>MIN(Table1[[#This Row],[7.0% Rate]:[9.0% Rate]])</f>
        <v>468786190956.92395</v>
      </c>
      <c r="K26" t="str">
        <f>IF(Table1[[#This Row],[Average]]&gt;2000000000000,"A",IF(Table1[[#This Row],[Average]]&gt;=1000000000000,"B","C"))</f>
        <v>C</v>
      </c>
    </row>
    <row r="27" spans="1:11" x14ac:dyDescent="0.25">
      <c r="A27">
        <v>1997</v>
      </c>
      <c r="B27" s="2">
        <v>974450000000</v>
      </c>
      <c r="C27" s="2">
        <f t="shared" si="1"/>
        <v>501601224323.90863</v>
      </c>
      <c r="D27" s="2">
        <f t="shared" si="2"/>
        <v>555778436029.90332</v>
      </c>
      <c r="E27" s="2">
        <f t="shared" si="3"/>
        <v>615514232432.14307</v>
      </c>
      <c r="F27" s="2">
        <f t="shared" si="4"/>
        <v>681349150606.73767</v>
      </c>
      <c r="G27" s="2">
        <f t="shared" si="5"/>
        <v>753873423845.74304</v>
      </c>
      <c r="H27" s="2">
        <f>AVERAGE(Table1[[#This Row],[7.0% Rate]:[9.0% Rate]])</f>
        <v>621623293447.68726</v>
      </c>
      <c r="I27" s="2">
        <f>MAX(Table1[[#This Row],[7.0% Rate]:[9.0% Rate]])</f>
        <v>753873423845.74304</v>
      </c>
      <c r="J27" s="2">
        <f>MIN(Table1[[#This Row],[7.0% Rate]:[9.0% Rate]])</f>
        <v>501601224323.90863</v>
      </c>
      <c r="K27" t="str">
        <f>IF(Table1[[#This Row],[Average]]&gt;2000000000000,"A",IF(Table1[[#This Row],[Average]]&gt;=1000000000000,"B","C"))</f>
        <v>C</v>
      </c>
    </row>
    <row r="28" spans="1:11" x14ac:dyDescent="0.25">
      <c r="A28">
        <v>1998</v>
      </c>
      <c r="B28" s="2">
        <v>1028320000000</v>
      </c>
      <c r="C28" s="2">
        <f t="shared" si="1"/>
        <v>536713310026.58228</v>
      </c>
      <c r="D28" s="2">
        <f t="shared" si="2"/>
        <v>597461818732.146</v>
      </c>
      <c r="E28" s="2">
        <f t="shared" si="3"/>
        <v>664755371026.7146</v>
      </c>
      <c r="F28" s="2">
        <f t="shared" si="4"/>
        <v>739263828408.3103</v>
      </c>
      <c r="G28" s="2">
        <f t="shared" si="5"/>
        <v>821722031991.85999</v>
      </c>
      <c r="H28" s="2">
        <f>AVERAGE(Table1[[#This Row],[7.0% Rate]:[9.0% Rate]])</f>
        <v>671983272037.12256</v>
      </c>
      <c r="I28" s="2">
        <f>MAX(Table1[[#This Row],[7.0% Rate]:[9.0% Rate]])</f>
        <v>821722031991.85999</v>
      </c>
      <c r="J28" s="2">
        <f>MIN(Table1[[#This Row],[7.0% Rate]:[9.0% Rate]])</f>
        <v>536713310026.58228</v>
      </c>
      <c r="K28" t="str">
        <f>IF(Table1[[#This Row],[Average]]&gt;2000000000000,"A",IF(Table1[[#This Row],[Average]]&gt;=1000000000000,"B","C"))</f>
        <v>C</v>
      </c>
    </row>
    <row r="29" spans="1:11" x14ac:dyDescent="0.25">
      <c r="A29">
        <v>1999</v>
      </c>
      <c r="B29" s="2">
        <v>1088790000000</v>
      </c>
      <c r="C29" s="2">
        <f t="shared" si="1"/>
        <v>574283241728.44312</v>
      </c>
      <c r="D29" s="2">
        <f t="shared" si="2"/>
        <v>642271455137.05688</v>
      </c>
      <c r="E29" s="2">
        <f t="shared" si="3"/>
        <v>717935800708.85181</v>
      </c>
      <c r="F29" s="2">
        <f t="shared" si="4"/>
        <v>802101253823.0166</v>
      </c>
      <c r="G29" s="2">
        <f t="shared" si="5"/>
        <v>895677014871.12744</v>
      </c>
      <c r="H29" s="2">
        <f>AVERAGE(Table1[[#This Row],[7.0% Rate]:[9.0% Rate]])</f>
        <v>726453753253.6991</v>
      </c>
      <c r="I29" s="2">
        <f>MAX(Table1[[#This Row],[7.0% Rate]:[9.0% Rate]])</f>
        <v>895677014871.12744</v>
      </c>
      <c r="J29" s="2">
        <f>MIN(Table1[[#This Row],[7.0% Rate]:[9.0% Rate]])</f>
        <v>574283241728.44312</v>
      </c>
      <c r="K29" t="str">
        <f>IF(Table1[[#This Row],[Average]]&gt;2000000000000,"A",IF(Table1[[#This Row],[Average]]&gt;=1000000000000,"B","C"))</f>
        <v>C</v>
      </c>
    </row>
    <row r="30" spans="1:11" x14ac:dyDescent="0.25">
      <c r="A30">
        <v>2000</v>
      </c>
      <c r="B30" s="2">
        <v>1164390000000</v>
      </c>
      <c r="C30" s="2">
        <f t="shared" si="1"/>
        <v>614483068649.4342</v>
      </c>
      <c r="D30" s="2">
        <f t="shared" si="2"/>
        <v>690441814272.33618</v>
      </c>
      <c r="E30" s="2">
        <f t="shared" si="3"/>
        <v>775370664765.56006</v>
      </c>
      <c r="F30" s="2">
        <f t="shared" si="4"/>
        <v>870279860397.97302</v>
      </c>
      <c r="G30" s="2">
        <f t="shared" si="5"/>
        <v>976287946209.52893</v>
      </c>
      <c r="H30" s="2">
        <f>AVERAGE(Table1[[#This Row],[7.0% Rate]:[9.0% Rate]])</f>
        <v>785372670858.96655</v>
      </c>
      <c r="I30" s="2">
        <f>MAX(Table1[[#This Row],[7.0% Rate]:[9.0% Rate]])</f>
        <v>976287946209.52893</v>
      </c>
      <c r="J30" s="2">
        <f>MIN(Table1[[#This Row],[7.0% Rate]:[9.0% Rate]])</f>
        <v>614483068649.4342</v>
      </c>
      <c r="K30" t="str">
        <f>IF(Table1[[#This Row],[Average]]&gt;2000000000000,"A",IF(Table1[[#This Row],[Average]]&gt;=1000000000000,"B","C"))</f>
        <v>C</v>
      </c>
    </row>
    <row r="31" spans="1:11" x14ac:dyDescent="0.25">
      <c r="A31">
        <v>2001</v>
      </c>
      <c r="B31" s="2">
        <v>1264100000000</v>
      </c>
      <c r="C31" s="2">
        <f t="shared" si="1"/>
        <v>657496883454.89465</v>
      </c>
      <c r="D31" s="2">
        <f t="shared" si="2"/>
        <v>742224950342.76135</v>
      </c>
      <c r="E31" s="2">
        <f t="shared" si="3"/>
        <v>837400317946.80493</v>
      </c>
      <c r="F31" s="2">
        <f t="shared" si="4"/>
        <v>944253648531.80066</v>
      </c>
      <c r="G31" s="2">
        <f t="shared" si="5"/>
        <v>1064153861368.3866</v>
      </c>
      <c r="H31" s="2">
        <f>AVERAGE(Table1[[#This Row],[7.0% Rate]:[9.0% Rate]])</f>
        <v>849105932328.92969</v>
      </c>
      <c r="I31" s="2">
        <f>MAX(Table1[[#This Row],[7.0% Rate]:[9.0% Rate]])</f>
        <v>1064153861368.3866</v>
      </c>
      <c r="J31" s="2">
        <f>MIN(Table1[[#This Row],[7.0% Rate]:[9.0% Rate]])</f>
        <v>657496883454.89465</v>
      </c>
      <c r="K31" t="str">
        <f>IF(Table1[[#This Row],[Average]]&gt;2000000000000,"A",IF(Table1[[#This Row],[Average]]&gt;=1000000000000,"B","C"))</f>
        <v>C</v>
      </c>
    </row>
    <row r="32" spans="1:11" x14ac:dyDescent="0.25">
      <c r="A32">
        <v>2002</v>
      </c>
      <c r="B32" s="2">
        <v>1371620000000</v>
      </c>
      <c r="C32" s="2">
        <f t="shared" si="1"/>
        <v>703521665296.7373</v>
      </c>
      <c r="D32" s="2">
        <f t="shared" si="2"/>
        <v>797891821618.46838</v>
      </c>
      <c r="E32" s="2">
        <f t="shared" si="3"/>
        <v>904392343382.54944</v>
      </c>
      <c r="F32" s="2">
        <f t="shared" si="4"/>
        <v>1024515208657.0037</v>
      </c>
      <c r="G32" s="2">
        <f t="shared" si="5"/>
        <v>1159927708891.5415</v>
      </c>
      <c r="H32" s="2">
        <f>AVERAGE(Table1[[#This Row],[7.0% Rate]:[9.0% Rate]])</f>
        <v>918049749569.26013</v>
      </c>
      <c r="I32" s="2">
        <f>MAX(Table1[[#This Row],[7.0% Rate]:[9.0% Rate]])</f>
        <v>1159927708891.5415</v>
      </c>
      <c r="J32" s="2">
        <f>MIN(Table1[[#This Row],[7.0% Rate]:[9.0% Rate]])</f>
        <v>703521665296.7373</v>
      </c>
      <c r="K32" t="str">
        <f>IF(Table1[[#This Row],[Average]]&gt;2000000000000,"A",IF(Table1[[#This Row],[Average]]&gt;=1000000000000,"B","C"))</f>
        <v>C</v>
      </c>
    </row>
    <row r="33" spans="1:11" x14ac:dyDescent="0.25">
      <c r="A33">
        <v>2003</v>
      </c>
      <c r="B33" s="2">
        <v>1478980000000</v>
      </c>
      <c r="C33" s="2">
        <f t="shared" si="1"/>
        <v>752768181867.50891</v>
      </c>
      <c r="D33" s="2">
        <f t="shared" si="2"/>
        <v>857733708239.85352</v>
      </c>
      <c r="E33" s="2">
        <f t="shared" si="3"/>
        <v>976743730853.15344</v>
      </c>
      <c r="F33" s="2">
        <f t="shared" si="4"/>
        <v>1111599001392.8489</v>
      </c>
      <c r="G33" s="2">
        <f t="shared" si="5"/>
        <v>1264321202691.7803</v>
      </c>
      <c r="H33" s="2">
        <f>AVERAGE(Table1[[#This Row],[7.0% Rate]:[9.0% Rate]])</f>
        <v>992633165009.02893</v>
      </c>
      <c r="I33" s="2">
        <f>MAX(Table1[[#This Row],[7.0% Rate]:[9.0% Rate]])</f>
        <v>1264321202691.7803</v>
      </c>
      <c r="J33" s="2">
        <f>MIN(Table1[[#This Row],[7.0% Rate]:[9.0% Rate]])</f>
        <v>752768181867.50891</v>
      </c>
      <c r="K33" t="str">
        <f>IF(Table1[[#This Row],[Average]]&gt;2000000000000,"A",IF(Table1[[#This Row],[Average]]&gt;=1000000000000,"B","C"))</f>
        <v>C</v>
      </c>
    </row>
    <row r="34" spans="1:11" x14ac:dyDescent="0.25">
      <c r="A34">
        <v>2004</v>
      </c>
      <c r="B34" s="2">
        <v>1585020000000</v>
      </c>
      <c r="C34" s="2">
        <f t="shared" si="1"/>
        <v>805461954598.23462</v>
      </c>
      <c r="D34" s="2">
        <f t="shared" si="2"/>
        <v>922063736357.84253</v>
      </c>
      <c r="E34" s="2">
        <f t="shared" si="3"/>
        <v>1054883229321.4058</v>
      </c>
      <c r="F34" s="2">
        <f t="shared" si="4"/>
        <v>1206084916511.241</v>
      </c>
      <c r="G34" s="2">
        <f t="shared" si="5"/>
        <v>1378110110934.0405</v>
      </c>
      <c r="H34" s="2">
        <f>AVERAGE(Table1[[#This Row],[7.0% Rate]:[9.0% Rate]])</f>
        <v>1073320789544.5527</v>
      </c>
      <c r="I34" s="2">
        <f>MAX(Table1[[#This Row],[7.0% Rate]:[9.0% Rate]])</f>
        <v>1378110110934.0405</v>
      </c>
      <c r="J34" s="2">
        <f>MIN(Table1[[#This Row],[7.0% Rate]:[9.0% Rate]])</f>
        <v>805461954598.23462</v>
      </c>
      <c r="K34" t="str">
        <f>IF(Table1[[#This Row],[Average]]&gt;2000000000000,"A",IF(Table1[[#This Row],[Average]]&gt;=1000000000000,"B","C"))</f>
        <v>B</v>
      </c>
    </row>
    <row r="35" spans="1:11" x14ac:dyDescent="0.25">
      <c r="A35">
        <v>2005</v>
      </c>
      <c r="B35" s="2">
        <v>1692590000000</v>
      </c>
      <c r="C35" s="2">
        <f t="shared" si="1"/>
        <v>861844291420.11108</v>
      </c>
      <c r="D35" s="2">
        <f t="shared" si="2"/>
        <v>991218516584.68066</v>
      </c>
      <c r="E35" s="2">
        <f t="shared" si="3"/>
        <v>1139273887667.1184</v>
      </c>
      <c r="F35" s="2">
        <f t="shared" si="4"/>
        <v>1308602134414.6963</v>
      </c>
      <c r="G35" s="2">
        <f t="shared" si="5"/>
        <v>1502140020918.1042</v>
      </c>
      <c r="H35" s="2">
        <f>AVERAGE(Table1[[#This Row],[7.0% Rate]:[9.0% Rate]])</f>
        <v>1160615770200.9421</v>
      </c>
      <c r="I35" s="2">
        <f>MAX(Table1[[#This Row],[7.0% Rate]:[9.0% Rate]])</f>
        <v>1502140020918.1042</v>
      </c>
      <c r="J35" s="2">
        <f>MIN(Table1[[#This Row],[7.0% Rate]:[9.0% Rate]])</f>
        <v>861844291420.11108</v>
      </c>
      <c r="K35" t="str">
        <f>IF(Table1[[#This Row],[Average]]&gt;2000000000000,"A",IF(Table1[[#This Row],[Average]]&gt;=1000000000000,"B","C"))</f>
        <v>B</v>
      </c>
    </row>
    <row r="36" spans="1:11" x14ac:dyDescent="0.25">
      <c r="A36">
        <v>2006</v>
      </c>
      <c r="B36" s="2">
        <v>1798820000000</v>
      </c>
      <c r="C36" s="2">
        <f t="shared" si="1"/>
        <v>922173391819.51892</v>
      </c>
      <c r="D36" s="2">
        <f t="shared" si="2"/>
        <v>1065559905328.5316</v>
      </c>
      <c r="E36" s="2">
        <f t="shared" si="3"/>
        <v>1230415798680.488</v>
      </c>
      <c r="F36" s="2">
        <f t="shared" si="4"/>
        <v>1419833315839.9453</v>
      </c>
      <c r="G36" s="2">
        <f t="shared" si="5"/>
        <v>1637332622800.7336</v>
      </c>
      <c r="H36" s="2">
        <f>AVERAGE(Table1[[#This Row],[7.0% Rate]:[9.0% Rate]])</f>
        <v>1255063006893.8435</v>
      </c>
      <c r="I36" s="2">
        <f>MAX(Table1[[#This Row],[7.0% Rate]:[9.0% Rate]])</f>
        <v>1637332622800.7336</v>
      </c>
      <c r="J36" s="2">
        <f>MIN(Table1[[#This Row],[7.0% Rate]:[9.0% Rate]])</f>
        <v>922173391819.51892</v>
      </c>
      <c r="K36" t="str">
        <f>IF(Table1[[#This Row],[Average]]&gt;2000000000000,"A",IF(Table1[[#This Row],[Average]]&gt;=1000000000000,"B","C"))</f>
        <v>B</v>
      </c>
    </row>
    <row r="37" spans="1:11" x14ac:dyDescent="0.25">
      <c r="A37">
        <v>2007</v>
      </c>
      <c r="B37" s="2">
        <v>1904340000000</v>
      </c>
      <c r="C37" s="2">
        <f t="shared" si="1"/>
        <v>986725529246.88525</v>
      </c>
      <c r="D37" s="2">
        <f t="shared" si="2"/>
        <v>1145476898228.1714</v>
      </c>
      <c r="E37" s="2">
        <f t="shared" si="3"/>
        <v>1328849062574.9272</v>
      </c>
      <c r="F37" s="2">
        <f t="shared" si="4"/>
        <v>1540519147686.3406</v>
      </c>
      <c r="G37" s="2">
        <f t="shared" si="5"/>
        <v>1784692558852.7998</v>
      </c>
      <c r="H37" s="2">
        <f>AVERAGE(Table1[[#This Row],[7.0% Rate]:[9.0% Rate]])</f>
        <v>1357252639317.8247</v>
      </c>
      <c r="I37" s="2">
        <f>MAX(Table1[[#This Row],[7.0% Rate]:[9.0% Rate]])</f>
        <v>1784692558852.7998</v>
      </c>
      <c r="J37" s="2">
        <f>MIN(Table1[[#This Row],[7.0% Rate]:[9.0% Rate]])</f>
        <v>986725529246.88525</v>
      </c>
      <c r="K37" t="str">
        <f>IF(Table1[[#This Row],[Average]]&gt;2000000000000,"A",IF(Table1[[#This Row],[Average]]&gt;=1000000000000,"B","C"))</f>
        <v>B</v>
      </c>
    </row>
    <row r="38" spans="1:11" x14ac:dyDescent="0.25">
      <c r="A38">
        <v>2008</v>
      </c>
      <c r="B38" s="2">
        <v>1997200000000</v>
      </c>
      <c r="C38" s="2">
        <f t="shared" si="1"/>
        <v>1055796316294.1672</v>
      </c>
      <c r="D38" s="2">
        <f t="shared" si="2"/>
        <v>1231387665595.2842</v>
      </c>
      <c r="E38" s="2">
        <f t="shared" si="3"/>
        <v>1435156987580.9216</v>
      </c>
      <c r="F38" s="2">
        <f t="shared" si="4"/>
        <v>1671463275239.6794</v>
      </c>
      <c r="G38" s="2">
        <f t="shared" si="5"/>
        <v>1945314889149.552</v>
      </c>
      <c r="H38" s="2">
        <f>AVERAGE(Table1[[#This Row],[7.0% Rate]:[9.0% Rate]])</f>
        <v>1467823826771.9209</v>
      </c>
      <c r="I38" s="2">
        <f>MAX(Table1[[#This Row],[7.0% Rate]:[9.0% Rate]])</f>
        <v>1945314889149.552</v>
      </c>
      <c r="J38" s="2">
        <f>MIN(Table1[[#This Row],[7.0% Rate]:[9.0% Rate]])</f>
        <v>1055796316294.1672</v>
      </c>
      <c r="K38" t="str">
        <f>IF(Table1[[#This Row],[Average]]&gt;2000000000000,"A",IF(Table1[[#This Row],[Average]]&gt;=1000000000000,"B","C"))</f>
        <v>B</v>
      </c>
    </row>
    <row r="39" spans="1:11" x14ac:dyDescent="0.25">
      <c r="A39">
        <v>2009</v>
      </c>
      <c r="B39" s="2">
        <v>2089860000000</v>
      </c>
      <c r="C39" s="2">
        <f t="shared" si="1"/>
        <v>1129702058434.759</v>
      </c>
      <c r="D39" s="2">
        <f t="shared" si="2"/>
        <v>1323741740514.9304</v>
      </c>
      <c r="E39" s="2">
        <f t="shared" si="3"/>
        <v>1549969546587.3955</v>
      </c>
      <c r="F39" s="2">
        <f t="shared" si="4"/>
        <v>1813537653635.0522</v>
      </c>
      <c r="G39" s="2">
        <f t="shared" si="5"/>
        <v>2120393229173.0117</v>
      </c>
      <c r="H39" s="2">
        <f>AVERAGE(Table1[[#This Row],[7.0% Rate]:[9.0% Rate]])</f>
        <v>1587468845669.0298</v>
      </c>
      <c r="I39" s="2">
        <f>MAX(Table1[[#This Row],[7.0% Rate]:[9.0% Rate]])</f>
        <v>2120393229173.0117</v>
      </c>
      <c r="J39" s="2">
        <f>MIN(Table1[[#This Row],[7.0% Rate]:[9.0% Rate]])</f>
        <v>1129702058434.759</v>
      </c>
      <c r="K39" t="str">
        <f>IF(Table1[[#This Row],[Average]]&gt;2000000000000,"A",IF(Table1[[#This Row],[Average]]&gt;=1000000000000,"B","C"))</f>
        <v>B</v>
      </c>
    </row>
    <row r="40" spans="1:11" x14ac:dyDescent="0.25">
      <c r="A40">
        <v>2010</v>
      </c>
      <c r="B40" s="2">
        <v>2194100000000</v>
      </c>
      <c r="C40" s="2">
        <f t="shared" si="1"/>
        <v>1208781202525.1921</v>
      </c>
      <c r="D40" s="2">
        <f t="shared" si="2"/>
        <v>1423022371053.55</v>
      </c>
      <c r="E40" s="2">
        <f t="shared" si="3"/>
        <v>1673967110314.3872</v>
      </c>
      <c r="F40" s="2">
        <f t="shared" si="4"/>
        <v>1967688354194.0317</v>
      </c>
      <c r="G40" s="2">
        <f t="shared" si="5"/>
        <v>2311228619798.583</v>
      </c>
      <c r="H40" s="2">
        <f>AVERAGE(Table1[[#This Row],[7.0% Rate]:[9.0% Rate]])</f>
        <v>1716937531577.1489</v>
      </c>
      <c r="I40" s="2">
        <f>MAX(Table1[[#This Row],[7.0% Rate]:[9.0% Rate]])</f>
        <v>2311228619798.583</v>
      </c>
      <c r="J40" s="2">
        <f>MIN(Table1[[#This Row],[7.0% Rate]:[9.0% Rate]])</f>
        <v>1208781202525.1921</v>
      </c>
      <c r="K40" t="str">
        <f>IF(Table1[[#This Row],[Average]]&gt;2000000000000,"A",IF(Table1[[#This Row],[Average]]&gt;=1000000000000,"B","C"))</f>
        <v>B</v>
      </c>
    </row>
    <row r="41" spans="1:11" x14ac:dyDescent="0.25">
      <c r="A41">
        <v>2011</v>
      </c>
      <c r="B41" s="2">
        <v>2280400000000</v>
      </c>
      <c r="C41" s="2">
        <f t="shared" si="1"/>
        <v>1293395886701.9556</v>
      </c>
      <c r="D41" s="2">
        <f t="shared" si="2"/>
        <v>1529749048882.5662</v>
      </c>
      <c r="E41" s="2">
        <f t="shared" si="3"/>
        <v>1807884479139.5383</v>
      </c>
      <c r="F41" s="2">
        <f t="shared" si="4"/>
        <v>2134941864300.5244</v>
      </c>
      <c r="G41" s="2">
        <f t="shared" si="5"/>
        <v>2519239195580.4556</v>
      </c>
      <c r="H41" s="2">
        <f>AVERAGE(Table1[[#This Row],[7.0% Rate]:[9.0% Rate]])</f>
        <v>1857042094921.0078</v>
      </c>
      <c r="I41" s="2">
        <f>MAX(Table1[[#This Row],[7.0% Rate]:[9.0% Rate]])</f>
        <v>2519239195580.4556</v>
      </c>
      <c r="J41" s="2">
        <f>MIN(Table1[[#This Row],[7.0% Rate]:[9.0% Rate]])</f>
        <v>1293395886701.9556</v>
      </c>
      <c r="K41" t="str">
        <f>IF(Table1[[#This Row],[Average]]&gt;2000000000000,"A",IF(Table1[[#This Row],[Average]]&gt;=1000000000000,"B","C"))</f>
        <v>B</v>
      </c>
    </row>
    <row r="42" spans="1:11" x14ac:dyDescent="0.25">
      <c r="A42">
        <v>2012</v>
      </c>
      <c r="B42" s="2">
        <v>2371800000000</v>
      </c>
      <c r="C42" s="2">
        <f t="shared" si="1"/>
        <v>1383933598771.0925</v>
      </c>
      <c r="D42" s="2">
        <f t="shared" si="2"/>
        <v>1644480227548.7585</v>
      </c>
      <c r="E42" s="2">
        <f t="shared" si="3"/>
        <v>1952515237470.7014</v>
      </c>
      <c r="F42" s="2">
        <f t="shared" si="4"/>
        <v>2316411922766.0688</v>
      </c>
      <c r="G42" s="2">
        <f t="shared" si="5"/>
        <v>2745970723182.6968</v>
      </c>
      <c r="H42" s="2">
        <f>AVERAGE(Table1[[#This Row],[7.0% Rate]:[9.0% Rate]])</f>
        <v>2008662341947.8638</v>
      </c>
      <c r="I42" s="2">
        <f>MAX(Table1[[#This Row],[7.0% Rate]:[9.0% Rate]])</f>
        <v>2745970723182.6968</v>
      </c>
      <c r="J42" s="2">
        <f>MIN(Table1[[#This Row],[7.0% Rate]:[9.0% Rate]])</f>
        <v>1383933598771.0925</v>
      </c>
      <c r="K42" t="str">
        <f>IF(Table1[[#This Row],[Average]]&gt;2000000000000,"A",IF(Table1[[#This Row],[Average]]&gt;=1000000000000,"B","C"))</f>
        <v>A</v>
      </c>
    </row>
    <row r="43" spans="1:11" x14ac:dyDescent="0.25">
      <c r="A43">
        <v>2013</v>
      </c>
      <c r="B43" s="2">
        <v>2441300000000</v>
      </c>
      <c r="C43" s="2">
        <f t="shared" si="1"/>
        <v>1480808950685.0691</v>
      </c>
      <c r="D43" s="2">
        <f t="shared" si="2"/>
        <v>1767816244614.9153</v>
      </c>
      <c r="E43" s="2">
        <f t="shared" si="3"/>
        <v>2108716456468.3577</v>
      </c>
      <c r="F43" s="2">
        <f t="shared" si="4"/>
        <v>2513306936201.1846</v>
      </c>
      <c r="G43" s="2">
        <f t="shared" si="5"/>
        <v>2993108088269.1396</v>
      </c>
      <c r="H43" s="2">
        <f>AVERAGE(Table1[[#This Row],[7.0% Rate]:[9.0% Rate]])</f>
        <v>2172751335247.7332</v>
      </c>
      <c r="I43" s="2">
        <f>MAX(Table1[[#This Row],[7.0% Rate]:[9.0% Rate]])</f>
        <v>2993108088269.1396</v>
      </c>
      <c r="J43" s="2">
        <f>MIN(Table1[[#This Row],[7.0% Rate]:[9.0% Rate]])</f>
        <v>1480808950685.0691</v>
      </c>
      <c r="K43" t="str">
        <f>IF(Table1[[#This Row],[Average]]&gt;2000000000000,"A",IF(Table1[[#This Row],[Average]]&gt;=1000000000000,"B","C"))</f>
        <v>A</v>
      </c>
    </row>
    <row r="44" spans="1:11" x14ac:dyDescent="0.25">
      <c r="A44">
        <v>2014</v>
      </c>
      <c r="B44" s="2">
        <v>2563600000000</v>
      </c>
      <c r="C44" s="2">
        <f t="shared" si="1"/>
        <v>1584465577233.0239</v>
      </c>
      <c r="D44" s="2">
        <f t="shared" si="2"/>
        <v>1900402462961.0339</v>
      </c>
      <c r="E44" s="2">
        <f t="shared" si="3"/>
        <v>2277413772985.8267</v>
      </c>
      <c r="F44" s="2">
        <f t="shared" si="4"/>
        <v>2726938025778.2852</v>
      </c>
      <c r="G44" s="2">
        <f t="shared" si="5"/>
        <v>3262487816213.3623</v>
      </c>
      <c r="H44" s="2">
        <f>AVERAGE(Table1[[#This Row],[7.0% Rate]:[9.0% Rate]])</f>
        <v>2350341531034.3062</v>
      </c>
      <c r="I44" s="2">
        <f>MAX(Table1[[#This Row],[7.0% Rate]:[9.0% Rate]])</f>
        <v>3262487816213.3623</v>
      </c>
      <c r="J44" s="2">
        <f>MIN(Table1[[#This Row],[7.0% Rate]:[9.0% Rate]])</f>
        <v>1584465577233.0239</v>
      </c>
      <c r="K44" t="str">
        <f>IF(Table1[[#This Row],[Average]]&gt;2000000000000,"A",IF(Table1[[#This Row],[Average]]&gt;=1000000000000,"B","C"))</f>
        <v>A</v>
      </c>
    </row>
    <row r="45" spans="1:11" x14ac:dyDescent="0.25">
      <c r="A45">
        <v>2015</v>
      </c>
      <c r="B45" s="2">
        <v>2700300000000</v>
      </c>
      <c r="C45" s="2">
        <f t="shared" si="1"/>
        <v>1695378167639.3357</v>
      </c>
      <c r="D45" s="2">
        <f t="shared" si="2"/>
        <v>2042932647683.1113</v>
      </c>
      <c r="E45" s="2">
        <f t="shared" si="3"/>
        <v>2459606874824.6929</v>
      </c>
      <c r="F45" s="2">
        <f t="shared" si="4"/>
        <v>2958727757969.4395</v>
      </c>
      <c r="G45" s="2">
        <f t="shared" si="5"/>
        <v>3556111719672.5649</v>
      </c>
      <c r="H45" s="2">
        <f>AVERAGE(Table1[[#This Row],[7.0% Rate]:[9.0% Rate]])</f>
        <v>2542551433557.8291</v>
      </c>
      <c r="I45" s="2">
        <f>MAX(Table1[[#This Row],[7.0% Rate]:[9.0% Rate]])</f>
        <v>3556111719672.5649</v>
      </c>
      <c r="J45" s="2">
        <f>MIN(Table1[[#This Row],[7.0% Rate]:[9.0% Rate]])</f>
        <v>1695378167639.3357</v>
      </c>
      <c r="K45" t="str">
        <f>IF(Table1[[#This Row],[Average]]&gt;2000000000000,"A",IF(Table1[[#This Row],[Average]]&gt;=1000000000000,"B","C"))</f>
        <v>A</v>
      </c>
    </row>
    <row r="46" spans="1:11" x14ac:dyDescent="0.25">
      <c r="A46" t="s">
        <v>7</v>
      </c>
      <c r="B46" s="2">
        <f>SUBTOTAL(101,Table1[Expenditures])</f>
        <v>1069455195121.9512</v>
      </c>
      <c r="C46" s="2">
        <f>SUBTOTAL(101,Table1[7.0% Rate])</f>
        <v>592626006750.55347</v>
      </c>
      <c r="D46" s="2">
        <f>SUBTOTAL(101,Table1[7.5% Rate])</f>
        <v>677377104474.58423</v>
      </c>
      <c r="E46" s="2">
        <f>SUBTOTAL(101,Table1[8.0% Rate])</f>
        <v>775352873417.88599</v>
      </c>
      <c r="F46" s="2">
        <f>SUBTOTAL(101,Table1[8.5% Rate])</f>
        <v>888666174288.90759</v>
      </c>
      <c r="G46" s="2">
        <f>SUBTOTAL(101,Table1[9.0% Rate])</f>
        <v>1019767960553.6838</v>
      </c>
      <c r="H46" s="2"/>
      <c r="I46" s="2"/>
      <c r="J46" s="2"/>
    </row>
  </sheetData>
  <mergeCells count="2">
    <mergeCell ref="A1:K1"/>
    <mergeCell ref="A3:B3"/>
  </mergeCells>
  <conditionalFormatting sqref="B5:G45">
    <cfRule type="colorScale" priority="1">
      <colorScale>
        <cfvo type="min"/>
        <cfvo type="percentile" val="50"/>
        <cfvo type="max"/>
        <color rgb="FFF8696B"/>
        <color rgb="FFFFEB84"/>
        <color rgb="FF63BE7B"/>
      </colorScale>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2" sqref="B2"/>
    </sheetView>
  </sheetViews>
  <sheetFormatPr defaultRowHeight="15" x14ac:dyDescent="0.25"/>
  <cols>
    <col min="1" max="1" width="17" style="7" bestFit="1" customWidth="1"/>
    <col min="2" max="2" width="100.7109375" style="9" customWidth="1"/>
  </cols>
  <sheetData>
    <row r="1" spans="1:2" s="5" customFormat="1" x14ac:dyDescent="0.25">
      <c r="A1" s="6" t="s">
        <v>20</v>
      </c>
      <c r="B1" s="8" t="s">
        <v>21</v>
      </c>
    </row>
    <row r="2" spans="1:2" ht="110.1" customHeight="1" x14ac:dyDescent="0.25">
      <c r="A2" s="7" t="s">
        <v>22</v>
      </c>
      <c r="B2" s="9" t="s">
        <v>31</v>
      </c>
    </row>
    <row r="3" spans="1:2" ht="110.1" customHeight="1" x14ac:dyDescent="0.25">
      <c r="A3" s="7" t="s">
        <v>23</v>
      </c>
      <c r="B3" s="9" t="s">
        <v>24</v>
      </c>
    </row>
    <row r="4" spans="1:2" ht="110.1" customHeight="1" x14ac:dyDescent="0.25">
      <c r="A4" s="7" t="s">
        <v>25</v>
      </c>
      <c r="B4" s="9" t="s">
        <v>26</v>
      </c>
    </row>
    <row r="5" spans="1:2" ht="110.1" customHeight="1" x14ac:dyDescent="0.25">
      <c r="A5" s="7" t="s">
        <v>27</v>
      </c>
      <c r="B5" s="9" t="s">
        <v>28</v>
      </c>
    </row>
    <row r="6" spans="1:2" ht="110.1" customHeight="1" x14ac:dyDescent="0.25">
      <c r="A6" s="7" t="s">
        <v>29</v>
      </c>
      <c r="B6" s="9" t="s">
        <v>30</v>
      </c>
    </row>
  </sheetData>
  <pageMargins left="0.7" right="0.7" top="0.75" bottom="0.75" header="0.3" footer="0.3"/>
</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3</vt:i4>
      </vt:variant>
      <vt:variant>
        <vt:lpstr>Charts</vt:lpstr>
      </vt:variant>
      <vt:variant>
        <vt:i4>1</vt:i4>
      </vt:variant>
    </vt:vector>
  </ap:HeadingPairs>
  <ap:TitlesOfParts>
    <vt:vector baseType="lpstr" size="4">
      <vt:lpstr>Expenditures PivotTable</vt:lpstr>
      <vt:lpstr>Expenditures</vt:lpstr>
      <vt:lpstr>Analysis Questions</vt:lpstr>
      <vt:lpstr>Expenditures Chart</vt:lpstr>
    </vt:vector>
  </ap:TitlesOfParts>
  <ap:LinksUpToDate>false</ap:LinksUpToDate>
  <ap:SharedDoc>false</ap:SharedDoc>
  <ap:HyperlinksChanged>false</ap:HyperlinksChanged>
  <ap:AppVersion>16.0300</ap:AppVersion>
  <ap:Company>West Virginia University</ap:Company>
</ap:Properties>
</file>

<file path=docProps/core.xml><?xml version="1.0" encoding="utf-8"?>
<coreProperties xmlns:dc="http://purl.org/dc/elements/1.1/" xmlns:dcterms="http://purl.org/dc/terms/" xmlns:xsi="http://www.w3.org/2001/XMLSchema-instance" xmlns="http://schemas.openxmlformats.org/package/2006/metadata/core-properties">
  <dc:creator>CS101 Solution File</dc:creator>
  <lastModifiedBy/>
  <dcterms:created xsi:type="dcterms:W3CDTF">1863-06-20T16:00:00.0000000Z</dcterms:created>
  <dcterms:modified xsi:type="dcterms:W3CDTF">2016-11-15T10:02:05.0000000Z</dcterms:modified>
  <dc:title>Solution - Exam #1 Review: National Healthcare Problem Problem</dc:title>
  <dc:description>Solution - Exam #1 Review: National Healthcare Problem Problem</dc:description>
</coreProperties>
</file>